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hase 1" sheetId="1" r:id="rId1"/>
    <sheet name="Phase 2" sheetId="10" r:id="rId2"/>
  </sheets>
  <calcPr calcId="145621"/>
</workbook>
</file>

<file path=xl/calcChain.xml><?xml version="1.0" encoding="utf-8"?>
<calcChain xmlns="http://schemas.openxmlformats.org/spreadsheetml/2006/main">
  <c r="P10" i="1" l="1"/>
  <c r="P51" i="1" s="1"/>
  <c r="O71" i="1" s="1"/>
  <c r="L10" i="1"/>
  <c r="L51" i="1" s="1"/>
  <c r="K82" i="1" s="1"/>
  <c r="H10" i="1"/>
  <c r="H51" i="1" s="1"/>
  <c r="D10" i="1"/>
  <c r="C14" i="1" s="1"/>
  <c r="L93" i="1" l="1"/>
  <c r="K127" i="1" s="1"/>
  <c r="P93" i="1"/>
  <c r="O114" i="1" s="1"/>
  <c r="G72" i="1"/>
  <c r="G59" i="1"/>
  <c r="G82" i="1"/>
  <c r="G58" i="1"/>
  <c r="G81" i="1"/>
  <c r="G56" i="1"/>
  <c r="G70" i="1"/>
  <c r="G80" i="1"/>
  <c r="H93" i="1"/>
  <c r="G111" i="1" s="1"/>
  <c r="G71" i="1"/>
  <c r="G69" i="1"/>
  <c r="H52" i="1"/>
  <c r="G60" i="1"/>
  <c r="O58" i="1"/>
  <c r="O80" i="1"/>
  <c r="O59" i="1"/>
  <c r="O81" i="1"/>
  <c r="O60" i="1"/>
  <c r="O82" i="1"/>
  <c r="O68" i="1"/>
  <c r="O83" i="1"/>
  <c r="O57" i="1"/>
  <c r="O72" i="1"/>
  <c r="P52" i="1"/>
  <c r="O69" i="1"/>
  <c r="O70" i="1"/>
  <c r="O56" i="1"/>
  <c r="K68" i="1"/>
  <c r="K83" i="1"/>
  <c r="K69" i="1"/>
  <c r="L52" i="1"/>
  <c r="K56" i="1"/>
  <c r="K71" i="1"/>
  <c r="K57" i="1"/>
  <c r="K72" i="1"/>
  <c r="K70" i="1"/>
  <c r="K58" i="1"/>
  <c r="K80" i="1"/>
  <c r="K59" i="1"/>
  <c r="K81" i="1"/>
  <c r="K60" i="1"/>
  <c r="G68" i="1"/>
  <c r="G83" i="1"/>
  <c r="G57" i="1"/>
  <c r="D51" i="1"/>
  <c r="C15" i="1"/>
  <c r="C16" i="1"/>
  <c r="C30" i="1"/>
  <c r="C17" i="1"/>
  <c r="C38" i="1"/>
  <c r="C39" i="1"/>
  <c r="C18" i="1"/>
  <c r="C40" i="1"/>
  <c r="C26" i="1"/>
  <c r="C41" i="1"/>
  <c r="C27" i="1"/>
  <c r="C28" i="1"/>
  <c r="C29" i="1"/>
  <c r="O86" i="1" l="1"/>
  <c r="K63" i="1"/>
  <c r="K86" i="1"/>
  <c r="K75" i="1"/>
  <c r="K64" i="1"/>
  <c r="O75" i="1"/>
  <c r="P86" i="1" s="1"/>
  <c r="O63" i="1"/>
  <c r="O87" i="1"/>
  <c r="O111" i="1"/>
  <c r="G86" i="1"/>
  <c r="G87" i="1" s="1"/>
  <c r="G125" i="1"/>
  <c r="G63" i="1"/>
  <c r="G75" i="1"/>
  <c r="G99" i="1"/>
  <c r="O115" i="1"/>
  <c r="G113" i="1"/>
  <c r="O100" i="1"/>
  <c r="O99" i="1"/>
  <c r="C33" i="1"/>
  <c r="C34" i="1" s="1"/>
  <c r="C21" i="1"/>
  <c r="C22" i="1"/>
  <c r="C44" i="1"/>
  <c r="K126" i="1"/>
  <c r="K99" i="1"/>
  <c r="K111" i="1"/>
  <c r="K115" i="1"/>
  <c r="K125" i="1"/>
  <c r="K103" i="1"/>
  <c r="K112" i="1"/>
  <c r="K101" i="1"/>
  <c r="L137" i="1"/>
  <c r="K175" i="1" s="1"/>
  <c r="K113" i="1"/>
  <c r="K98" i="1"/>
  <c r="K100" i="1"/>
  <c r="K124" i="1"/>
  <c r="K102" i="1"/>
  <c r="K116" i="1"/>
  <c r="L94" i="1"/>
  <c r="K114" i="1"/>
  <c r="G98" i="1"/>
  <c r="O126" i="1"/>
  <c r="P137" i="1"/>
  <c r="O102" i="1"/>
  <c r="O127" i="1"/>
  <c r="O101" i="1"/>
  <c r="O125" i="1"/>
  <c r="O98" i="1"/>
  <c r="O113" i="1"/>
  <c r="O103" i="1"/>
  <c r="O124" i="1"/>
  <c r="P94" i="1"/>
  <c r="O116" i="1"/>
  <c r="O112" i="1"/>
  <c r="G115" i="1"/>
  <c r="H137" i="1"/>
  <c r="G103" i="1"/>
  <c r="G127" i="1"/>
  <c r="G124" i="1"/>
  <c r="G126" i="1"/>
  <c r="G100" i="1"/>
  <c r="G102" i="1"/>
  <c r="G116" i="1"/>
  <c r="G112" i="1"/>
  <c r="G101" i="1"/>
  <c r="H94" i="1"/>
  <c r="G114" i="1"/>
  <c r="C83" i="1"/>
  <c r="C60" i="1"/>
  <c r="C82" i="1"/>
  <c r="C59" i="1"/>
  <c r="C81" i="1"/>
  <c r="C58" i="1"/>
  <c r="C72" i="1"/>
  <c r="C57" i="1"/>
  <c r="C71" i="1"/>
  <c r="C56" i="1"/>
  <c r="C70" i="1"/>
  <c r="C69" i="1"/>
  <c r="C80" i="1"/>
  <c r="C68" i="1"/>
  <c r="D52" i="1"/>
  <c r="D93" i="1"/>
  <c r="G27" i="1"/>
  <c r="G18" i="1"/>
  <c r="G17" i="1"/>
  <c r="G38" i="1"/>
  <c r="G29" i="1"/>
  <c r="G28" i="1"/>
  <c r="G41" i="1"/>
  <c r="G26" i="1"/>
  <c r="G40" i="1"/>
  <c r="G39" i="1"/>
  <c r="G16" i="1"/>
  <c r="G30" i="1"/>
  <c r="G15" i="1"/>
  <c r="G14" i="1"/>
  <c r="K29" i="1"/>
  <c r="K14" i="1"/>
  <c r="K27" i="1"/>
  <c r="K26" i="1"/>
  <c r="K40" i="1"/>
  <c r="K17" i="1"/>
  <c r="K38" i="1"/>
  <c r="K30" i="1"/>
  <c r="K28" i="1"/>
  <c r="K41" i="1"/>
  <c r="K18" i="1"/>
  <c r="K39" i="1"/>
  <c r="K16" i="1"/>
  <c r="K15" i="1"/>
  <c r="O38" i="1"/>
  <c r="O16" i="1"/>
  <c r="O29" i="1"/>
  <c r="O28" i="1"/>
  <c r="O27" i="1"/>
  <c r="O41" i="1"/>
  <c r="O40" i="1"/>
  <c r="O39" i="1"/>
  <c r="O30" i="1"/>
  <c r="O15" i="1"/>
  <c r="O14" i="1"/>
  <c r="O26" i="1"/>
  <c r="O18" i="1"/>
  <c r="O17" i="1"/>
  <c r="K130" i="1" l="1"/>
  <c r="C75" i="1"/>
  <c r="C86" i="1"/>
  <c r="K106" i="1"/>
  <c r="K119" i="1"/>
  <c r="L130" i="1" s="1"/>
  <c r="K76" i="1"/>
  <c r="L76" i="1" s="1"/>
  <c r="L75" i="1"/>
  <c r="K131" i="1"/>
  <c r="K87" i="1"/>
  <c r="L86" i="1"/>
  <c r="O76" i="1"/>
  <c r="P87" i="1" s="1"/>
  <c r="P75" i="1"/>
  <c r="O119" i="1"/>
  <c r="O106" i="1"/>
  <c r="O64" i="1"/>
  <c r="O130" i="1"/>
  <c r="G130" i="1"/>
  <c r="G76" i="1"/>
  <c r="H87" i="1" s="1"/>
  <c r="H75" i="1"/>
  <c r="G119" i="1"/>
  <c r="G64" i="1"/>
  <c r="G106" i="1"/>
  <c r="H86" i="1"/>
  <c r="D34" i="1"/>
  <c r="K33" i="1"/>
  <c r="K34" i="1" s="1"/>
  <c r="C63" i="1"/>
  <c r="D63" i="1" s="1"/>
  <c r="D33" i="1"/>
  <c r="K176" i="1"/>
  <c r="K159" i="1"/>
  <c r="K173" i="1"/>
  <c r="K170" i="1"/>
  <c r="K144" i="1"/>
  <c r="K156" i="1"/>
  <c r="K145" i="1"/>
  <c r="K143" i="1"/>
  <c r="K148" i="1"/>
  <c r="K172" i="1"/>
  <c r="O33" i="1"/>
  <c r="K21" i="1"/>
  <c r="K22" i="1" s="1"/>
  <c r="G33" i="1"/>
  <c r="C45" i="1"/>
  <c r="D45" i="1" s="1"/>
  <c r="D44" i="1"/>
  <c r="O21" i="1"/>
  <c r="O22" i="1" s="1"/>
  <c r="G21" i="1"/>
  <c r="G22" i="1" s="1"/>
  <c r="O44" i="1"/>
  <c r="P63" i="1" s="1"/>
  <c r="K44" i="1"/>
  <c r="L63" i="1" s="1"/>
  <c r="G44" i="1"/>
  <c r="H63" i="1" s="1"/>
  <c r="L33" i="1"/>
  <c r="K160" i="1"/>
  <c r="L138" i="1"/>
  <c r="L182" i="1"/>
  <c r="L10" i="10" s="1"/>
  <c r="K157" i="1"/>
  <c r="K161" i="1"/>
  <c r="K162" i="1"/>
  <c r="K142" i="1"/>
  <c r="K146" i="1"/>
  <c r="K147" i="1"/>
  <c r="K158" i="1"/>
  <c r="K174" i="1"/>
  <c r="K171" i="1"/>
  <c r="P182" i="1"/>
  <c r="P10" i="10" s="1"/>
  <c r="O170" i="1"/>
  <c r="O158" i="1"/>
  <c r="O146" i="1"/>
  <c r="P138" i="1"/>
  <c r="O173" i="1"/>
  <c r="O161" i="1"/>
  <c r="O156" i="1"/>
  <c r="O144" i="1"/>
  <c r="O176" i="1"/>
  <c r="O171" i="1"/>
  <c r="O159" i="1"/>
  <c r="O147" i="1"/>
  <c r="O142" i="1"/>
  <c r="O174" i="1"/>
  <c r="O162" i="1"/>
  <c r="O157" i="1"/>
  <c r="O145" i="1"/>
  <c r="O172" i="1"/>
  <c r="O160" i="1"/>
  <c r="O148" i="1"/>
  <c r="O143" i="1"/>
  <c r="O175" i="1"/>
  <c r="G173" i="1"/>
  <c r="G175" i="1"/>
  <c r="G174" i="1"/>
  <c r="G160" i="1"/>
  <c r="G159" i="1"/>
  <c r="G145" i="1"/>
  <c r="G144" i="1"/>
  <c r="G171" i="1"/>
  <c r="G162" i="1"/>
  <c r="G142" i="1"/>
  <c r="H182" i="1"/>
  <c r="H10" i="10" s="1"/>
  <c r="G157" i="1"/>
  <c r="G148" i="1"/>
  <c r="H138" i="1"/>
  <c r="G172" i="1"/>
  <c r="G170" i="1"/>
  <c r="G146" i="1"/>
  <c r="G156" i="1"/>
  <c r="G161" i="1"/>
  <c r="G143" i="1"/>
  <c r="G176" i="1"/>
  <c r="G158" i="1"/>
  <c r="G147" i="1"/>
  <c r="C126" i="1"/>
  <c r="C111" i="1"/>
  <c r="C125" i="1"/>
  <c r="C98" i="1"/>
  <c r="C124" i="1"/>
  <c r="C103" i="1"/>
  <c r="C116" i="1"/>
  <c r="C102" i="1"/>
  <c r="C115" i="1"/>
  <c r="C101" i="1"/>
  <c r="C114" i="1"/>
  <c r="C100" i="1"/>
  <c r="C113" i="1"/>
  <c r="C99" i="1"/>
  <c r="C127" i="1"/>
  <c r="C112" i="1"/>
  <c r="D137" i="1"/>
  <c r="D94" i="1"/>
  <c r="K179" i="1" l="1"/>
  <c r="O179" i="1"/>
  <c r="K165" i="1"/>
  <c r="L34" i="1"/>
  <c r="C119" i="1"/>
  <c r="C106" i="1"/>
  <c r="C64" i="1"/>
  <c r="D64" i="1" s="1"/>
  <c r="C87" i="1"/>
  <c r="D86" i="1"/>
  <c r="C130" i="1"/>
  <c r="C76" i="1"/>
  <c r="D75" i="1"/>
  <c r="K166" i="1"/>
  <c r="L166" i="1" s="1"/>
  <c r="L87" i="1"/>
  <c r="K41" i="10"/>
  <c r="K15" i="10"/>
  <c r="K29" i="10"/>
  <c r="K39" i="10"/>
  <c r="K16" i="10"/>
  <c r="L51" i="10"/>
  <c r="K28" i="10"/>
  <c r="K18" i="10"/>
  <c r="K30" i="10"/>
  <c r="K40" i="10"/>
  <c r="K14" i="10"/>
  <c r="K17" i="10"/>
  <c r="K27" i="10"/>
  <c r="K26" i="10"/>
  <c r="K38" i="10"/>
  <c r="L131" i="1"/>
  <c r="K151" i="1"/>
  <c r="K180" i="1"/>
  <c r="L180" i="1" s="1"/>
  <c r="L179" i="1"/>
  <c r="K120" i="1"/>
  <c r="L119" i="1"/>
  <c r="K107" i="1"/>
  <c r="L107" i="1" s="1"/>
  <c r="L106" i="1"/>
  <c r="O40" i="10"/>
  <c r="O27" i="10"/>
  <c r="O30" i="10"/>
  <c r="O14" i="10"/>
  <c r="P51" i="10"/>
  <c r="O29" i="10"/>
  <c r="O39" i="10"/>
  <c r="O26" i="10"/>
  <c r="O17" i="10"/>
  <c r="O28" i="10"/>
  <c r="O18" i="10"/>
  <c r="O15" i="10"/>
  <c r="O41" i="10"/>
  <c r="O38" i="10"/>
  <c r="O16" i="10"/>
  <c r="O131" i="1"/>
  <c r="P130" i="1"/>
  <c r="O107" i="1"/>
  <c r="P107" i="1" s="1"/>
  <c r="P106" i="1"/>
  <c r="O165" i="1"/>
  <c r="O120" i="1"/>
  <c r="P119" i="1"/>
  <c r="O180" i="1"/>
  <c r="O151" i="1"/>
  <c r="P76" i="1"/>
  <c r="H130" i="1"/>
  <c r="G131" i="1"/>
  <c r="G107" i="1"/>
  <c r="H107" i="1" s="1"/>
  <c r="H106" i="1"/>
  <c r="G41" i="10"/>
  <c r="G16" i="10"/>
  <c r="G39" i="10"/>
  <c r="G27" i="10"/>
  <c r="H51" i="10"/>
  <c r="G38" i="10"/>
  <c r="G15" i="10"/>
  <c r="G14" i="10"/>
  <c r="G17" i="10"/>
  <c r="G18" i="10"/>
  <c r="G26" i="10"/>
  <c r="G29" i="10"/>
  <c r="G28" i="10"/>
  <c r="G40" i="10"/>
  <c r="G30" i="10"/>
  <c r="G165" i="1"/>
  <c r="G151" i="1"/>
  <c r="G120" i="1"/>
  <c r="H119" i="1"/>
  <c r="G179" i="1"/>
  <c r="H76" i="1"/>
  <c r="H183" i="1"/>
  <c r="P183" i="1"/>
  <c r="G34" i="1"/>
  <c r="H34" i="1" s="1"/>
  <c r="H33" i="1"/>
  <c r="G45" i="1"/>
  <c r="H64" i="1" s="1"/>
  <c r="H44" i="1"/>
  <c r="K45" i="1"/>
  <c r="L44" i="1"/>
  <c r="O34" i="1"/>
  <c r="P34" i="1" s="1"/>
  <c r="P33" i="1"/>
  <c r="O45" i="1"/>
  <c r="P44" i="1"/>
  <c r="L183" i="1"/>
  <c r="C175" i="1"/>
  <c r="C176" i="1"/>
  <c r="C174" i="1"/>
  <c r="C173" i="1"/>
  <c r="C159" i="1"/>
  <c r="C143" i="1"/>
  <c r="C171" i="1"/>
  <c r="C160" i="1"/>
  <c r="C144" i="1"/>
  <c r="C172" i="1"/>
  <c r="C157" i="1"/>
  <c r="C142" i="1"/>
  <c r="C156" i="1"/>
  <c r="C145" i="1"/>
  <c r="C158" i="1"/>
  <c r="C170" i="1"/>
  <c r="C148" i="1"/>
  <c r="C162" i="1"/>
  <c r="C147" i="1"/>
  <c r="C146" i="1"/>
  <c r="C161" i="1"/>
  <c r="D182" i="1"/>
  <c r="D10" i="10" s="1"/>
  <c r="D138" i="1"/>
  <c r="P179" i="1" l="1"/>
  <c r="P45" i="1"/>
  <c r="P120" i="1"/>
  <c r="K33" i="10"/>
  <c r="D76" i="1"/>
  <c r="C41" i="10"/>
  <c r="C27" i="10"/>
  <c r="C29" i="10"/>
  <c r="C16" i="10"/>
  <c r="C15" i="10"/>
  <c r="C40" i="10"/>
  <c r="C17" i="10"/>
  <c r="C14" i="10"/>
  <c r="C26" i="10"/>
  <c r="C38" i="10"/>
  <c r="C28" i="10"/>
  <c r="C30" i="10"/>
  <c r="D51" i="10"/>
  <c r="C18" i="10"/>
  <c r="C39" i="10"/>
  <c r="D87" i="1"/>
  <c r="C179" i="1"/>
  <c r="C151" i="1"/>
  <c r="C107" i="1"/>
  <c r="D107" i="1" s="1"/>
  <c r="D106" i="1"/>
  <c r="C131" i="1"/>
  <c r="D130" i="1"/>
  <c r="C165" i="1"/>
  <c r="C120" i="1"/>
  <c r="D119" i="1"/>
  <c r="K34" i="10"/>
  <c r="L45" i="1"/>
  <c r="L64" i="1"/>
  <c r="L120" i="1"/>
  <c r="K21" i="10"/>
  <c r="K22" i="10" s="1"/>
  <c r="L151" i="1"/>
  <c r="K152" i="1"/>
  <c r="L152" i="1" s="1"/>
  <c r="K44" i="10"/>
  <c r="L165" i="1"/>
  <c r="K80" i="10"/>
  <c r="K59" i="10"/>
  <c r="L93" i="10"/>
  <c r="K83" i="10"/>
  <c r="K71" i="10"/>
  <c r="L52" i="10"/>
  <c r="K70" i="10"/>
  <c r="K58" i="10"/>
  <c r="K57" i="10"/>
  <c r="K69" i="10"/>
  <c r="K60" i="10"/>
  <c r="K81" i="10"/>
  <c r="K56" i="10"/>
  <c r="K68" i="10"/>
  <c r="K72" i="10"/>
  <c r="K82" i="10"/>
  <c r="P131" i="1"/>
  <c r="O33" i="10"/>
  <c r="O81" i="10"/>
  <c r="O60" i="10"/>
  <c r="O59" i="10"/>
  <c r="O58" i="10"/>
  <c r="O57" i="10"/>
  <c r="O56" i="10"/>
  <c r="O80" i="10"/>
  <c r="O68" i="10"/>
  <c r="P93" i="10"/>
  <c r="O82" i="10"/>
  <c r="O83" i="10"/>
  <c r="O71" i="10"/>
  <c r="O69" i="10"/>
  <c r="P52" i="10"/>
  <c r="O72" i="10"/>
  <c r="O70" i="10"/>
  <c r="P165" i="1"/>
  <c r="O166" i="1"/>
  <c r="P166" i="1" s="1"/>
  <c r="P64" i="1"/>
  <c r="O44" i="10"/>
  <c r="O21" i="10"/>
  <c r="O22" i="10" s="1"/>
  <c r="O152" i="1"/>
  <c r="P152" i="1" s="1"/>
  <c r="P151" i="1"/>
  <c r="H120" i="1"/>
  <c r="G68" i="10"/>
  <c r="G83" i="10"/>
  <c r="H93" i="10"/>
  <c r="G81" i="10"/>
  <c r="G80" i="10"/>
  <c r="G72" i="10"/>
  <c r="G69" i="10"/>
  <c r="G70" i="10"/>
  <c r="G82" i="10"/>
  <c r="G59" i="10"/>
  <c r="G71" i="10"/>
  <c r="G57" i="10"/>
  <c r="G56" i="10"/>
  <c r="H52" i="10"/>
  <c r="G60" i="10"/>
  <c r="G58" i="10"/>
  <c r="G33" i="10"/>
  <c r="H151" i="1"/>
  <c r="G152" i="1"/>
  <c r="H152" i="1" s="1"/>
  <c r="H165" i="1"/>
  <c r="G166" i="1"/>
  <c r="H166" i="1" s="1"/>
  <c r="G21" i="10"/>
  <c r="G22" i="10" s="1"/>
  <c r="G44" i="10"/>
  <c r="H131" i="1"/>
  <c r="H179" i="1"/>
  <c r="G180" i="1"/>
  <c r="H45" i="1"/>
  <c r="D183" i="1"/>
  <c r="K86" i="10" l="1"/>
  <c r="K87" i="10" s="1"/>
  <c r="K75" i="10"/>
  <c r="D120" i="1"/>
  <c r="C21" i="10"/>
  <c r="C22" i="10" s="1"/>
  <c r="C166" i="1"/>
  <c r="D166" i="1" s="1"/>
  <c r="D165" i="1"/>
  <c r="D131" i="1"/>
  <c r="D151" i="1"/>
  <c r="C152" i="1"/>
  <c r="D152" i="1" s="1"/>
  <c r="C44" i="10"/>
  <c r="C71" i="10"/>
  <c r="C59" i="10"/>
  <c r="C57" i="10"/>
  <c r="C56" i="10"/>
  <c r="C83" i="10"/>
  <c r="C82" i="10"/>
  <c r="C81" i="10"/>
  <c r="C58" i="10"/>
  <c r="C60" i="10"/>
  <c r="C69" i="10"/>
  <c r="C70" i="10"/>
  <c r="C68" i="10"/>
  <c r="C80" i="10"/>
  <c r="C72" i="10"/>
  <c r="D93" i="10"/>
  <c r="D52" i="10"/>
  <c r="D179" i="1"/>
  <c r="C180" i="1"/>
  <c r="C33" i="10"/>
  <c r="L86" i="10"/>
  <c r="K76" i="10"/>
  <c r="L87" i="10" s="1"/>
  <c r="K63" i="10"/>
  <c r="K111" i="10"/>
  <c r="K113" i="10"/>
  <c r="K101" i="10"/>
  <c r="K102" i="10"/>
  <c r="K99" i="10"/>
  <c r="K98" i="10"/>
  <c r="L94" i="10"/>
  <c r="K127" i="10"/>
  <c r="K125" i="10"/>
  <c r="K100" i="10"/>
  <c r="K116" i="10"/>
  <c r="K114" i="10"/>
  <c r="K112" i="10"/>
  <c r="K103" i="10"/>
  <c r="K126" i="10"/>
  <c r="L137" i="10"/>
  <c r="K115" i="10"/>
  <c r="K124" i="10"/>
  <c r="L33" i="10"/>
  <c r="L44" i="10"/>
  <c r="K45" i="10"/>
  <c r="L45" i="10" s="1"/>
  <c r="L34" i="10"/>
  <c r="P44" i="10"/>
  <c r="O45" i="10"/>
  <c r="O103" i="10"/>
  <c r="P137" i="10"/>
  <c r="O98" i="10"/>
  <c r="O116" i="10"/>
  <c r="O100" i="10"/>
  <c r="O111" i="10"/>
  <c r="O99" i="10"/>
  <c r="O124" i="10"/>
  <c r="O113" i="10"/>
  <c r="O125" i="10"/>
  <c r="O102" i="10"/>
  <c r="O114" i="10"/>
  <c r="O127" i="10"/>
  <c r="O126" i="10"/>
  <c r="P94" i="10"/>
  <c r="O112" i="10"/>
  <c r="O101" i="10"/>
  <c r="O115" i="10"/>
  <c r="O34" i="10"/>
  <c r="P34" i="10" s="1"/>
  <c r="P33" i="10"/>
  <c r="O86" i="10"/>
  <c r="O75" i="10"/>
  <c r="O63" i="10"/>
  <c r="P180" i="1"/>
  <c r="G86" i="10"/>
  <c r="G87" i="10" s="1"/>
  <c r="G63" i="10"/>
  <c r="G101" i="10"/>
  <c r="G124" i="10"/>
  <c r="G99" i="10"/>
  <c r="G113" i="10"/>
  <c r="G127" i="10"/>
  <c r="H94" i="10"/>
  <c r="G102" i="10"/>
  <c r="G125" i="10"/>
  <c r="G115" i="10"/>
  <c r="G100" i="10"/>
  <c r="G116" i="10"/>
  <c r="G126" i="10"/>
  <c r="G114" i="10"/>
  <c r="G111" i="10"/>
  <c r="G112" i="10"/>
  <c r="G98" i="10"/>
  <c r="G103" i="10"/>
  <c r="H137" i="10"/>
  <c r="H180" i="1"/>
  <c r="G45" i="10"/>
  <c r="H44" i="10"/>
  <c r="H33" i="10"/>
  <c r="G34" i="10"/>
  <c r="H34" i="10" s="1"/>
  <c r="G75" i="10"/>
  <c r="K130" i="10" l="1"/>
  <c r="D180" i="1"/>
  <c r="C45" i="10"/>
  <c r="D44" i="10"/>
  <c r="C86" i="10"/>
  <c r="C125" i="10"/>
  <c r="D94" i="10"/>
  <c r="C113" i="10"/>
  <c r="D137" i="10"/>
  <c r="C126" i="10"/>
  <c r="C111" i="10"/>
  <c r="C116" i="10"/>
  <c r="C99" i="10"/>
  <c r="C124" i="10"/>
  <c r="C102" i="10"/>
  <c r="C115" i="10"/>
  <c r="C101" i="10"/>
  <c r="C103" i="10"/>
  <c r="C98" i="10"/>
  <c r="C100" i="10"/>
  <c r="C114" i="10"/>
  <c r="C127" i="10"/>
  <c r="C112" i="10"/>
  <c r="C75" i="10"/>
  <c r="C63" i="10"/>
  <c r="D33" i="10"/>
  <c r="C34" i="10"/>
  <c r="D34" i="10" s="1"/>
  <c r="K64" i="10"/>
  <c r="L64" i="10" s="1"/>
  <c r="L63" i="10"/>
  <c r="L76" i="10"/>
  <c r="K119" i="10"/>
  <c r="L130" i="10" s="1"/>
  <c r="K106" i="10"/>
  <c r="L75" i="10"/>
  <c r="K131" i="10"/>
  <c r="K173" i="10"/>
  <c r="K157" i="10"/>
  <c r="K170" i="10"/>
  <c r="K162" i="10"/>
  <c r="K146" i="10"/>
  <c r="K159" i="10"/>
  <c r="K158" i="10"/>
  <c r="K142" i="10"/>
  <c r="K148" i="10"/>
  <c r="K147" i="10"/>
  <c r="K174" i="10"/>
  <c r="K175" i="10"/>
  <c r="K143" i="10"/>
  <c r="K144" i="10"/>
  <c r="K145" i="10"/>
  <c r="K176" i="10"/>
  <c r="K171" i="10"/>
  <c r="K156" i="10"/>
  <c r="K172" i="10"/>
  <c r="K160" i="10"/>
  <c r="L182" i="10"/>
  <c r="L183" i="10" s="1"/>
  <c r="K161" i="10"/>
  <c r="L138" i="10"/>
  <c r="H45" i="10"/>
  <c r="O119" i="10"/>
  <c r="P86" i="10"/>
  <c r="O87" i="10"/>
  <c r="O172" i="10"/>
  <c r="O157" i="10"/>
  <c r="O170" i="10"/>
  <c r="O173" i="10"/>
  <c r="O175" i="10"/>
  <c r="O161" i="10"/>
  <c r="O162" i="10"/>
  <c r="O156" i="10"/>
  <c r="O159" i="10"/>
  <c r="O158" i="10"/>
  <c r="O145" i="10"/>
  <c r="O147" i="10"/>
  <c r="O146" i="10"/>
  <c r="O143" i="10"/>
  <c r="O176" i="10"/>
  <c r="O144" i="10"/>
  <c r="O171" i="10"/>
  <c r="O174" i="10"/>
  <c r="O142" i="10"/>
  <c r="O151" i="10" s="1"/>
  <c r="O160" i="10"/>
  <c r="P182" i="10"/>
  <c r="P183" i="10" s="1"/>
  <c r="P138" i="10"/>
  <c r="O148" i="10"/>
  <c r="P75" i="10"/>
  <c r="O76" i="10"/>
  <c r="P76" i="10" s="1"/>
  <c r="O130" i="10"/>
  <c r="P45" i="10"/>
  <c r="O64" i="10"/>
  <c r="P64" i="10" s="1"/>
  <c r="P63" i="10"/>
  <c r="O106" i="10"/>
  <c r="H86" i="10"/>
  <c r="G106" i="10"/>
  <c r="H106" i="10" s="1"/>
  <c r="G119" i="10"/>
  <c r="G130" i="10"/>
  <c r="G162" i="10"/>
  <c r="G161" i="10"/>
  <c r="G148" i="10"/>
  <c r="G156" i="10"/>
  <c r="G147" i="10"/>
  <c r="G175" i="10"/>
  <c r="G143" i="10"/>
  <c r="G170" i="10"/>
  <c r="H138" i="10"/>
  <c r="G160" i="10"/>
  <c r="G146" i="10"/>
  <c r="G144" i="10"/>
  <c r="G172" i="10"/>
  <c r="H182" i="10"/>
  <c r="H183" i="10" s="1"/>
  <c r="G142" i="10"/>
  <c r="G158" i="10"/>
  <c r="G176" i="10"/>
  <c r="G174" i="10"/>
  <c r="G157" i="10"/>
  <c r="G145" i="10"/>
  <c r="G173" i="10"/>
  <c r="G171" i="10"/>
  <c r="G159" i="10"/>
  <c r="H75" i="10"/>
  <c r="G76" i="10"/>
  <c r="G64" i="10"/>
  <c r="H64" i="10" s="1"/>
  <c r="H63" i="10"/>
  <c r="O179" i="10" l="1"/>
  <c r="C119" i="10"/>
  <c r="C120" i="10" s="1"/>
  <c r="C76" i="10"/>
  <c r="D76" i="10" s="1"/>
  <c r="D75" i="10"/>
  <c r="D63" i="10"/>
  <c r="C64" i="10"/>
  <c r="D64" i="10" s="1"/>
  <c r="C130" i="10"/>
  <c r="C106" i="10"/>
  <c r="D86" i="10"/>
  <c r="C87" i="10"/>
  <c r="C172" i="10"/>
  <c r="C142" i="10"/>
  <c r="C170" i="10"/>
  <c r="D182" i="10"/>
  <c r="D183" i="10" s="1"/>
  <c r="C143" i="10"/>
  <c r="C144" i="10"/>
  <c r="C173" i="10"/>
  <c r="C174" i="10"/>
  <c r="C147" i="10"/>
  <c r="C176" i="10"/>
  <c r="C158" i="10"/>
  <c r="C156" i="10"/>
  <c r="C159" i="10"/>
  <c r="C146" i="10"/>
  <c r="C162" i="10"/>
  <c r="C145" i="10"/>
  <c r="C175" i="10"/>
  <c r="C148" i="10"/>
  <c r="C161" i="10"/>
  <c r="C171" i="10"/>
  <c r="C160" i="10"/>
  <c r="C157" i="10"/>
  <c r="D138" i="10"/>
  <c r="D45" i="10"/>
  <c r="K107" i="10"/>
  <c r="L107" i="10" s="1"/>
  <c r="L106" i="10"/>
  <c r="K151" i="10"/>
  <c r="L119" i="10"/>
  <c r="K120" i="10"/>
  <c r="L120" i="10" s="1"/>
  <c r="K179" i="10"/>
  <c r="K165" i="10"/>
  <c r="G107" i="10"/>
  <c r="H107" i="10" s="1"/>
  <c r="P151" i="10"/>
  <c r="O152" i="10"/>
  <c r="O131" i="10"/>
  <c r="P131" i="10" s="1"/>
  <c r="P130" i="10"/>
  <c r="O165" i="10"/>
  <c r="P87" i="10"/>
  <c r="O180" i="10"/>
  <c r="P106" i="10"/>
  <c r="O107" i="10"/>
  <c r="P107" i="10" s="1"/>
  <c r="O120" i="10"/>
  <c r="P120" i="10" s="1"/>
  <c r="P119" i="10"/>
  <c r="H76" i="10"/>
  <c r="G179" i="10"/>
  <c r="G151" i="10"/>
  <c r="H130" i="10"/>
  <c r="G131" i="10"/>
  <c r="H119" i="10"/>
  <c r="G120" i="10"/>
  <c r="G165" i="10"/>
  <c r="H87" i="10"/>
  <c r="D87" i="10" l="1"/>
  <c r="C107" i="10"/>
  <c r="D107" i="10" s="1"/>
  <c r="D106" i="10"/>
  <c r="D119" i="10"/>
  <c r="C165" i="10"/>
  <c r="C131" i="10"/>
  <c r="D131" i="10" s="1"/>
  <c r="D130" i="10"/>
  <c r="C151" i="10"/>
  <c r="C179" i="10"/>
  <c r="K180" i="10"/>
  <c r="L179" i="10"/>
  <c r="L165" i="10"/>
  <c r="K166" i="10"/>
  <c r="L166" i="10" s="1"/>
  <c r="K152" i="10"/>
  <c r="L152" i="10" s="1"/>
  <c r="L151" i="10"/>
  <c r="L131" i="10"/>
  <c r="H120" i="10"/>
  <c r="O166" i="10"/>
  <c r="P166" i="10" s="1"/>
  <c r="P165" i="10"/>
  <c r="P179" i="10"/>
  <c r="P152" i="10"/>
  <c r="H131" i="10"/>
  <c r="H165" i="10"/>
  <c r="G166" i="10"/>
  <c r="H166" i="10" s="1"/>
  <c r="H151" i="10"/>
  <c r="G152" i="10"/>
  <c r="H152" i="10" s="1"/>
  <c r="H179" i="10"/>
  <c r="G180" i="10"/>
  <c r="L180" i="10" l="1"/>
  <c r="D120" i="10"/>
  <c r="C166" i="10"/>
  <c r="D166" i="10" s="1"/>
  <c r="D165" i="10"/>
  <c r="C180" i="10"/>
  <c r="D179" i="10"/>
  <c r="C152" i="10"/>
  <c r="D152" i="10" s="1"/>
  <c r="D151" i="10"/>
  <c r="P180" i="10"/>
  <c r="H180" i="10"/>
  <c r="D180" i="10" l="1"/>
</calcChain>
</file>

<file path=xl/sharedStrings.xml><?xml version="1.0" encoding="utf-8"?>
<sst xmlns="http://schemas.openxmlformats.org/spreadsheetml/2006/main" count="805" uniqueCount="27">
  <si>
    <t xml:space="preserve">Accumulation </t>
  </si>
  <si>
    <t xml:space="preserve">10's Wave </t>
  </si>
  <si>
    <t>Weight</t>
  </si>
  <si>
    <t>Reps</t>
  </si>
  <si>
    <t xml:space="preserve">Intensification </t>
  </si>
  <si>
    <t>Realization</t>
  </si>
  <si>
    <t>Working Max:</t>
  </si>
  <si>
    <t>Actual Max:</t>
  </si>
  <si>
    <t xml:space="preserve">8s Wave </t>
  </si>
  <si>
    <t xml:space="preserve">5s Wave </t>
  </si>
  <si>
    <t xml:space="preserve">3s Wave </t>
  </si>
  <si>
    <t>Squat</t>
  </si>
  <si>
    <t>Bench</t>
  </si>
  <si>
    <t xml:space="preserve">Military </t>
  </si>
  <si>
    <t>Deadlift</t>
  </si>
  <si>
    <t>Incremental Jump</t>
  </si>
  <si>
    <t>New Working Max</t>
  </si>
  <si>
    <t xml:space="preserve">Progress </t>
  </si>
  <si>
    <t>New Working Max:</t>
  </si>
  <si>
    <t>Progress</t>
  </si>
  <si>
    <t>Total Tunnage</t>
  </si>
  <si>
    <t>Intenisty</t>
  </si>
  <si>
    <t>Change</t>
  </si>
  <si>
    <t>Current</t>
  </si>
  <si>
    <t>Madhatter10-6</t>
  </si>
  <si>
    <t>Juggernaut v1.0</t>
  </si>
  <si>
    <t>www.IronAddicts.com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</si>
</sst>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right"/>
    </xf>
    <xf numFmtId="0" fontId="1" fillId="4" borderId="5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0" borderId="0" xfId="0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" fontId="0" fillId="5" borderId="10" xfId="0" applyNumberFormat="1" applyFill="1" applyBorder="1" applyAlignment="1">
      <alignment horizontal="center"/>
    </xf>
    <xf numFmtId="1" fontId="0" fillId="5" borderId="11" xfId="0" applyNumberForma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/>
    <xf numFmtId="0" fontId="5" fillId="0" borderId="0" xfId="0" applyFont="1" applyFill="1"/>
    <xf numFmtId="0" fontId="5" fillId="0" borderId="0" xfId="0" applyFont="1"/>
    <xf numFmtId="0" fontId="1" fillId="0" borderId="0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4" fillId="3" borderId="0" xfId="0" applyFont="1" applyFill="1"/>
    <xf numFmtId="0" fontId="7" fillId="3" borderId="0" xfId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ronaddic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75"/>
  <sheetViews>
    <sheetView tabSelected="1" zoomScaleNormal="100" workbookViewId="0">
      <selection activeCell="C27" sqref="C27"/>
    </sheetView>
  </sheetViews>
  <sheetFormatPr defaultRowHeight="15" x14ac:dyDescent="0.25"/>
  <cols>
    <col min="1" max="1" width="9.140625" style="11"/>
    <col min="2" max="2" width="15" style="6" customWidth="1"/>
    <col min="3" max="3" width="18.85546875" customWidth="1"/>
    <col min="4" max="4" width="14.140625" customWidth="1"/>
    <col min="5" max="5" width="5.42578125" style="11" customWidth="1"/>
    <col min="6" max="6" width="18.7109375" style="6" customWidth="1"/>
    <col min="7" max="7" width="18" customWidth="1"/>
    <col min="8" max="8" width="18.140625" customWidth="1"/>
    <col min="9" max="9" width="5.42578125" style="11" customWidth="1"/>
    <col min="10" max="10" width="18.5703125" style="6" customWidth="1"/>
    <col min="11" max="11" width="18.5703125" customWidth="1"/>
    <col min="12" max="12" width="18.42578125" customWidth="1"/>
    <col min="13" max="13" width="5.42578125" style="11" customWidth="1"/>
    <col min="14" max="14" width="18.42578125" style="6" customWidth="1"/>
    <col min="15" max="15" width="18.28515625" customWidth="1"/>
    <col min="16" max="16" width="18.42578125" customWidth="1"/>
    <col min="17" max="17" width="9.140625" style="11"/>
    <col min="18" max="20" width="9.140625" style="25"/>
  </cols>
  <sheetData>
    <row r="1" spans="1:58" s="11" customFormat="1" ht="29.25" customHeight="1" x14ac:dyDescent="0.3">
      <c r="B1" s="43" t="s">
        <v>24</v>
      </c>
      <c r="C1" s="43" t="s">
        <v>25</v>
      </c>
      <c r="D1" s="44" t="s">
        <v>26</v>
      </c>
      <c r="F1" s="12"/>
      <c r="J1" s="12"/>
      <c r="N1" s="12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</row>
    <row r="2" spans="1:58" ht="23.25" x14ac:dyDescent="0.35">
      <c r="C2" s="4" t="s">
        <v>11</v>
      </c>
      <c r="D2" s="4"/>
      <c r="E2" s="9"/>
      <c r="F2" s="4"/>
      <c r="G2" s="4" t="s">
        <v>12</v>
      </c>
      <c r="H2" s="4"/>
      <c r="I2" s="9"/>
      <c r="J2" s="4"/>
      <c r="K2" s="4" t="s">
        <v>14</v>
      </c>
      <c r="L2" s="4"/>
      <c r="M2" s="9"/>
      <c r="N2" s="4"/>
      <c r="O2" s="4" t="s">
        <v>13</v>
      </c>
    </row>
    <row r="4" spans="1:58" ht="15.75" x14ac:dyDescent="0.25">
      <c r="C4" s="3" t="s">
        <v>1</v>
      </c>
      <c r="D4" s="7"/>
      <c r="E4" s="10"/>
      <c r="G4" s="3" t="s">
        <v>1</v>
      </c>
      <c r="H4" s="7"/>
      <c r="I4" s="10"/>
      <c r="K4" s="3" t="s">
        <v>1</v>
      </c>
      <c r="L4" s="7"/>
      <c r="M4" s="10"/>
      <c r="N4" s="7"/>
      <c r="O4" s="3" t="s">
        <v>1</v>
      </c>
    </row>
    <row r="6" spans="1:58" x14ac:dyDescent="0.25">
      <c r="C6" s="6" t="s">
        <v>15</v>
      </c>
      <c r="D6" s="5">
        <v>5</v>
      </c>
      <c r="G6" s="6" t="s">
        <v>15</v>
      </c>
      <c r="H6" s="5">
        <v>2.5</v>
      </c>
      <c r="K6" s="6" t="s">
        <v>15</v>
      </c>
      <c r="L6" s="5">
        <v>5</v>
      </c>
      <c r="O6" s="6" t="s">
        <v>15</v>
      </c>
      <c r="P6" s="5">
        <v>2.5</v>
      </c>
    </row>
    <row r="7" spans="1:58" x14ac:dyDescent="0.25">
      <c r="C7" s="6"/>
      <c r="D7" s="5"/>
      <c r="G7" s="6"/>
      <c r="H7" s="5"/>
      <c r="K7" s="6"/>
      <c r="L7" s="5"/>
      <c r="O7" s="6"/>
      <c r="P7" s="6"/>
    </row>
    <row r="8" spans="1:58" ht="15.75" thickBot="1" x14ac:dyDescent="0.3">
      <c r="B8" s="5"/>
      <c r="C8" s="13"/>
      <c r="D8" s="6"/>
      <c r="F8" s="5"/>
      <c r="G8" s="13"/>
      <c r="H8" s="6"/>
      <c r="J8" s="5"/>
      <c r="K8" s="13"/>
      <c r="L8" s="6"/>
      <c r="N8" s="5"/>
      <c r="O8" s="13"/>
      <c r="P8" s="6"/>
    </row>
    <row r="9" spans="1:58" x14ac:dyDescent="0.25">
      <c r="C9" s="21" t="s">
        <v>7</v>
      </c>
      <c r="D9" s="22">
        <v>400</v>
      </c>
      <c r="G9" s="21" t="s">
        <v>7</v>
      </c>
      <c r="H9" s="22">
        <v>300</v>
      </c>
      <c r="K9" s="21" t="s">
        <v>7</v>
      </c>
      <c r="L9" s="22">
        <v>500</v>
      </c>
      <c r="O9" s="21" t="s">
        <v>7</v>
      </c>
      <c r="P9" s="22">
        <v>140</v>
      </c>
    </row>
    <row r="10" spans="1:58" ht="15.75" thickBot="1" x14ac:dyDescent="0.3">
      <c r="C10" s="23" t="s">
        <v>6</v>
      </c>
      <c r="D10" s="24">
        <f>D9*0.9</f>
        <v>360</v>
      </c>
      <c r="G10" s="23" t="s">
        <v>6</v>
      </c>
      <c r="H10" s="24">
        <f>H9*0.9</f>
        <v>270</v>
      </c>
      <c r="K10" s="23" t="s">
        <v>6</v>
      </c>
      <c r="L10" s="24">
        <f>L9*0.9</f>
        <v>450</v>
      </c>
      <c r="O10" s="23" t="s">
        <v>6</v>
      </c>
      <c r="P10" s="24">
        <f>P9*0.9</f>
        <v>126</v>
      </c>
    </row>
    <row r="12" spans="1:58" s="40" customFormat="1" ht="15.75" x14ac:dyDescent="0.25">
      <c r="A12" s="38"/>
      <c r="B12" s="37" t="s">
        <v>0</v>
      </c>
      <c r="C12" s="37" t="s">
        <v>2</v>
      </c>
      <c r="D12" s="37" t="s">
        <v>3</v>
      </c>
      <c r="E12" s="38"/>
      <c r="F12" s="37" t="s">
        <v>0</v>
      </c>
      <c r="G12" s="37" t="s">
        <v>2</v>
      </c>
      <c r="H12" s="37" t="s">
        <v>3</v>
      </c>
      <c r="I12" s="38"/>
      <c r="J12" s="37" t="s">
        <v>0</v>
      </c>
      <c r="K12" s="37" t="s">
        <v>2</v>
      </c>
      <c r="L12" s="37" t="s">
        <v>3</v>
      </c>
      <c r="M12" s="38"/>
      <c r="N12" s="37" t="s">
        <v>0</v>
      </c>
      <c r="O12" s="37" t="s">
        <v>2</v>
      </c>
      <c r="P12" s="37" t="s">
        <v>3</v>
      </c>
      <c r="Q12" s="38"/>
      <c r="R12" s="39"/>
      <c r="S12" s="39"/>
      <c r="T12" s="39"/>
    </row>
    <row r="13" spans="1:58" x14ac:dyDescent="0.25">
      <c r="B13" s="5"/>
      <c r="F13" s="5"/>
      <c r="J13" s="5"/>
      <c r="N13" s="5"/>
    </row>
    <row r="14" spans="1:58" x14ac:dyDescent="0.25">
      <c r="B14" s="5"/>
      <c r="C14" s="1">
        <f>FLOOR(D10*0.6,5)</f>
        <v>215</v>
      </c>
      <c r="D14" s="1">
        <v>10</v>
      </c>
      <c r="F14" s="5"/>
      <c r="G14" s="1">
        <f>FLOOR(H10*0.6,5)</f>
        <v>160</v>
      </c>
      <c r="H14" s="1">
        <v>10</v>
      </c>
      <c r="J14" s="5"/>
      <c r="K14" s="1">
        <f>FLOOR(L10*0.6,5)</f>
        <v>270</v>
      </c>
      <c r="L14" s="1">
        <v>10</v>
      </c>
      <c r="N14" s="5"/>
      <c r="O14" s="1">
        <f>FLOOR(P10*0.6,5)</f>
        <v>75</v>
      </c>
      <c r="P14" s="1">
        <v>10</v>
      </c>
    </row>
    <row r="15" spans="1:58" x14ac:dyDescent="0.25">
      <c r="B15" s="5"/>
      <c r="C15" s="1">
        <f>FLOOR(D10*0.6,5)</f>
        <v>215</v>
      </c>
      <c r="D15" s="1">
        <v>10</v>
      </c>
      <c r="F15" s="5"/>
      <c r="G15" s="1">
        <f>FLOOR(H10*0.6,5)</f>
        <v>160</v>
      </c>
      <c r="H15" s="1">
        <v>10</v>
      </c>
      <c r="J15" s="5"/>
      <c r="K15" s="1">
        <f>FLOOR(L10*0.6,5)</f>
        <v>270</v>
      </c>
      <c r="L15" s="1">
        <v>10</v>
      </c>
      <c r="N15" s="5"/>
      <c r="O15" s="1">
        <f>FLOOR(P10*0.6,5)</f>
        <v>75</v>
      </c>
      <c r="P15" s="1">
        <v>10</v>
      </c>
    </row>
    <row r="16" spans="1:58" x14ac:dyDescent="0.25">
      <c r="B16" s="5"/>
      <c r="C16" s="1">
        <f>FLOOR(D10*0.6,5)</f>
        <v>215</v>
      </c>
      <c r="D16" s="1">
        <v>10</v>
      </c>
      <c r="F16" s="5"/>
      <c r="G16" s="1">
        <f>FLOOR(H10*0.6,5)</f>
        <v>160</v>
      </c>
      <c r="H16" s="1">
        <v>10</v>
      </c>
      <c r="J16" s="5"/>
      <c r="K16" s="1">
        <f>FLOOR(L10*0.6,5)</f>
        <v>270</v>
      </c>
      <c r="L16" s="1">
        <v>10</v>
      </c>
      <c r="N16" s="5"/>
      <c r="O16" s="1">
        <f>FLOOR(P10*0.6,5)</f>
        <v>75</v>
      </c>
      <c r="P16" s="1">
        <v>10</v>
      </c>
    </row>
    <row r="17" spans="1:20" x14ac:dyDescent="0.25">
      <c r="B17" s="5"/>
      <c r="C17" s="1">
        <f>FLOOR(D10*0.6,5)</f>
        <v>215</v>
      </c>
      <c r="D17" s="1">
        <v>10</v>
      </c>
      <c r="F17" s="5"/>
      <c r="G17" s="1">
        <f>FLOOR(H10*0.6,5)</f>
        <v>160</v>
      </c>
      <c r="H17" s="1">
        <v>10</v>
      </c>
      <c r="J17" s="5"/>
      <c r="K17" s="1">
        <f>FLOOR(L10*0.6,5)</f>
        <v>270</v>
      </c>
      <c r="L17" s="1">
        <v>10</v>
      </c>
      <c r="N17" s="5"/>
      <c r="O17" s="1">
        <f>FLOOR(P10*0.6,5)</f>
        <v>75</v>
      </c>
      <c r="P17" s="1">
        <v>10</v>
      </c>
    </row>
    <row r="18" spans="1:20" x14ac:dyDescent="0.25">
      <c r="B18" s="5"/>
      <c r="C18" s="1">
        <f>FLOOR(D10*0.6,5)</f>
        <v>215</v>
      </c>
      <c r="D18" s="1">
        <v>10</v>
      </c>
      <c r="F18" s="5"/>
      <c r="G18" s="1">
        <f>FLOOR(H10*0.6,5)</f>
        <v>160</v>
      </c>
      <c r="H18" s="1">
        <v>10</v>
      </c>
      <c r="J18" s="5"/>
      <c r="K18" s="1">
        <f>FLOOR(L10*0.6,5)</f>
        <v>270</v>
      </c>
      <c r="L18" s="1">
        <v>10</v>
      </c>
      <c r="N18" s="5"/>
      <c r="O18" s="1">
        <f>FLOOR(P10*0.6,5)</f>
        <v>75</v>
      </c>
      <c r="P18" s="1">
        <v>10</v>
      </c>
    </row>
    <row r="19" spans="1:20" ht="15.75" thickBot="1" x14ac:dyDescent="0.3">
      <c r="B19" s="5"/>
      <c r="C19" s="1"/>
      <c r="D19" s="1"/>
      <c r="F19" s="5"/>
      <c r="G19" s="1"/>
      <c r="H19" s="1"/>
      <c r="J19" s="5"/>
      <c r="K19" s="1"/>
      <c r="L19" s="1"/>
      <c r="N19" s="5"/>
      <c r="O19" s="1"/>
      <c r="P19" s="1"/>
    </row>
    <row r="20" spans="1:20" x14ac:dyDescent="0.25">
      <c r="B20" s="28"/>
      <c r="C20" s="36" t="s">
        <v>23</v>
      </c>
      <c r="D20" s="31" t="s">
        <v>22</v>
      </c>
      <c r="F20" s="28"/>
      <c r="G20" s="36" t="s">
        <v>23</v>
      </c>
      <c r="H20" s="31" t="s">
        <v>22</v>
      </c>
      <c r="J20" s="28"/>
      <c r="K20" s="36" t="s">
        <v>23</v>
      </c>
      <c r="L20" s="31" t="s">
        <v>22</v>
      </c>
      <c r="N20" s="28"/>
      <c r="O20" s="36" t="s">
        <v>23</v>
      </c>
      <c r="P20" s="31" t="s">
        <v>22</v>
      </c>
    </row>
    <row r="21" spans="1:20" x14ac:dyDescent="0.25">
      <c r="B21" s="29" t="s">
        <v>20</v>
      </c>
      <c r="C21" s="32">
        <f>C14*D14+C15*D15+C16*D16+C17*D17+C18*D18</f>
        <v>10750</v>
      </c>
      <c r="D21" s="33"/>
      <c r="F21" s="29" t="s">
        <v>20</v>
      </c>
      <c r="G21" s="32">
        <f>G14*H14+G15*H15+G16*H16+G17*H17+G18*H18</f>
        <v>8000</v>
      </c>
      <c r="H21" s="33"/>
      <c r="J21" s="29" t="s">
        <v>20</v>
      </c>
      <c r="K21" s="32">
        <f>K14*L14+K15*L15+K16*L16+K17*L17+K18*L18</f>
        <v>13500</v>
      </c>
      <c r="L21" s="33"/>
      <c r="N21" s="29" t="s">
        <v>20</v>
      </c>
      <c r="O21" s="32">
        <f>O14*P14+O15*P15+O16*P16+O17*P17+O18*P18</f>
        <v>3750</v>
      </c>
      <c r="P21" s="33"/>
    </row>
    <row r="22" spans="1:20" ht="15.75" thickBot="1" x14ac:dyDescent="0.3">
      <c r="B22" s="30" t="s">
        <v>21</v>
      </c>
      <c r="C22" s="34">
        <f>C21 / (D14+D15+D16+D17+D18)</f>
        <v>215</v>
      </c>
      <c r="D22" s="35"/>
      <c r="F22" s="30" t="s">
        <v>21</v>
      </c>
      <c r="G22" s="34">
        <f>G21 / (H14+H15+H16+H17+H18)</f>
        <v>160</v>
      </c>
      <c r="H22" s="35"/>
      <c r="J22" s="30" t="s">
        <v>21</v>
      </c>
      <c r="K22" s="34">
        <f>K21 / (L14+L15+L16+L17+L18)</f>
        <v>270</v>
      </c>
      <c r="L22" s="35"/>
      <c r="N22" s="30" t="s">
        <v>21</v>
      </c>
      <c r="O22" s="34">
        <f>O21 / (P14+P15+P16+P17+P18)</f>
        <v>75</v>
      </c>
      <c r="P22" s="35"/>
    </row>
    <row r="23" spans="1:20" x14ac:dyDescent="0.25">
      <c r="B23" s="5"/>
      <c r="F23" s="5"/>
      <c r="J23" s="5"/>
      <c r="N23" s="5"/>
    </row>
    <row r="24" spans="1:20" s="40" customFormat="1" ht="15.75" x14ac:dyDescent="0.25">
      <c r="A24" s="38"/>
      <c r="B24" s="37" t="s">
        <v>4</v>
      </c>
      <c r="C24" s="37" t="s">
        <v>2</v>
      </c>
      <c r="D24" s="37" t="s">
        <v>3</v>
      </c>
      <c r="E24" s="38"/>
      <c r="F24" s="37" t="s">
        <v>4</v>
      </c>
      <c r="G24" s="37" t="s">
        <v>2</v>
      </c>
      <c r="H24" s="37" t="s">
        <v>3</v>
      </c>
      <c r="I24" s="38"/>
      <c r="J24" s="37" t="s">
        <v>4</v>
      </c>
      <c r="K24" s="37" t="s">
        <v>2</v>
      </c>
      <c r="L24" s="37" t="s">
        <v>3</v>
      </c>
      <c r="M24" s="38"/>
      <c r="N24" s="37" t="s">
        <v>4</v>
      </c>
      <c r="O24" s="37" t="s">
        <v>2</v>
      </c>
      <c r="P24" s="37" t="s">
        <v>3</v>
      </c>
      <c r="Q24" s="38"/>
      <c r="R24" s="39"/>
      <c r="S24" s="39"/>
      <c r="T24" s="39"/>
    </row>
    <row r="25" spans="1:20" x14ac:dyDescent="0.25">
      <c r="B25" s="5"/>
      <c r="F25" s="5"/>
      <c r="J25" s="5"/>
      <c r="N25" s="5"/>
    </row>
    <row r="26" spans="1:20" x14ac:dyDescent="0.25">
      <c r="B26" s="5"/>
      <c r="C26" s="1">
        <f>FLOOR(D10*0.55,5)</f>
        <v>195</v>
      </c>
      <c r="D26" s="1">
        <v>5</v>
      </c>
      <c r="F26" s="5"/>
      <c r="G26" s="1">
        <f>FLOOR(H10*0.55,5)</f>
        <v>145</v>
      </c>
      <c r="H26" s="1">
        <v>5</v>
      </c>
      <c r="J26" s="5"/>
      <c r="K26" s="1">
        <f>FLOOR(L10*0.55,5)</f>
        <v>245</v>
      </c>
      <c r="L26" s="1">
        <v>5</v>
      </c>
      <c r="N26" s="5"/>
      <c r="O26" s="1">
        <f>FLOOR(P10*0.55,5)</f>
        <v>65</v>
      </c>
      <c r="P26" s="1">
        <v>5</v>
      </c>
    </row>
    <row r="27" spans="1:20" x14ac:dyDescent="0.25">
      <c r="B27" s="5"/>
      <c r="C27" s="1">
        <f>FLOOR(D10*0.625,5)</f>
        <v>225</v>
      </c>
      <c r="D27" s="1">
        <v>5</v>
      </c>
      <c r="F27" s="5"/>
      <c r="G27" s="1">
        <f>FLOOR(H10*0.625,5)</f>
        <v>165</v>
      </c>
      <c r="H27" s="1">
        <v>5</v>
      </c>
      <c r="J27" s="5"/>
      <c r="K27" s="1">
        <f>FLOOR(L10*0.625,5)</f>
        <v>280</v>
      </c>
      <c r="L27" s="1">
        <v>5</v>
      </c>
      <c r="N27" s="5"/>
      <c r="O27" s="1">
        <f>FLOOR(P10*0.625,5)</f>
        <v>75</v>
      </c>
      <c r="P27" s="1">
        <v>5</v>
      </c>
    </row>
    <row r="28" spans="1:20" x14ac:dyDescent="0.25">
      <c r="B28" s="5"/>
      <c r="C28" s="18">
        <f>FLOOR(D10*0.675,5)</f>
        <v>240</v>
      </c>
      <c r="D28" s="1">
        <v>10</v>
      </c>
      <c r="F28" s="5"/>
      <c r="G28" s="18">
        <f>FLOOR(H10*0.675,5)</f>
        <v>180</v>
      </c>
      <c r="H28" s="1">
        <v>10</v>
      </c>
      <c r="J28" s="5"/>
      <c r="K28" s="18">
        <f>FLOOR(L10*0.675,5)</f>
        <v>300</v>
      </c>
      <c r="L28" s="1">
        <v>10</v>
      </c>
      <c r="N28" s="5"/>
      <c r="O28" s="18">
        <f>FLOOR(P10*0.675,5)</f>
        <v>85</v>
      </c>
      <c r="P28" s="1">
        <v>10</v>
      </c>
    </row>
    <row r="29" spans="1:20" x14ac:dyDescent="0.25">
      <c r="B29" s="5"/>
      <c r="C29" s="1">
        <f>FLOOR(D10*0.675,5)</f>
        <v>240</v>
      </c>
      <c r="D29" s="1">
        <v>10</v>
      </c>
      <c r="F29" s="5"/>
      <c r="G29" s="1">
        <f>FLOOR(H10*0.675,5)</f>
        <v>180</v>
      </c>
      <c r="H29" s="1">
        <v>10</v>
      </c>
      <c r="J29" s="5"/>
      <c r="K29" s="1">
        <f>FLOOR(L10*0.675,5)</f>
        <v>300</v>
      </c>
      <c r="L29" s="1">
        <v>10</v>
      </c>
      <c r="N29" s="5"/>
      <c r="O29" s="1">
        <f>FLOOR(P10*0.675,5)</f>
        <v>85</v>
      </c>
      <c r="P29" s="1">
        <v>10</v>
      </c>
    </row>
    <row r="30" spans="1:20" x14ac:dyDescent="0.25">
      <c r="B30" s="5"/>
      <c r="C30" s="1">
        <f>FLOOR(D10*0.675,5)</f>
        <v>240</v>
      </c>
      <c r="D30" s="1">
        <v>10</v>
      </c>
      <c r="F30" s="5"/>
      <c r="G30" s="1">
        <f>FLOOR(H10*0.675,5)</f>
        <v>180</v>
      </c>
      <c r="H30" s="1">
        <v>10</v>
      </c>
      <c r="J30" s="5"/>
      <c r="K30" s="1">
        <f>FLOOR(L10*0.675,5)</f>
        <v>300</v>
      </c>
      <c r="L30" s="1">
        <v>10</v>
      </c>
      <c r="N30" s="5"/>
      <c r="O30" s="1">
        <f>FLOOR(P10*0.675,5)</f>
        <v>85</v>
      </c>
      <c r="P30" s="1">
        <v>10</v>
      </c>
    </row>
    <row r="31" spans="1:20" ht="15.75" thickBot="1" x14ac:dyDescent="0.3">
      <c r="B31" s="5"/>
      <c r="C31" s="1"/>
      <c r="D31" s="1"/>
      <c r="F31" s="5"/>
      <c r="G31" s="1"/>
      <c r="H31" s="1"/>
      <c r="J31" s="5"/>
      <c r="K31" s="1"/>
      <c r="L31" s="1"/>
      <c r="N31" s="5"/>
      <c r="O31" s="1"/>
      <c r="P31" s="1"/>
    </row>
    <row r="32" spans="1:20" x14ac:dyDescent="0.25">
      <c r="B32" s="28"/>
      <c r="C32" s="36" t="s">
        <v>23</v>
      </c>
      <c r="D32" s="31" t="s">
        <v>22</v>
      </c>
      <c r="F32" s="28"/>
      <c r="G32" s="36" t="s">
        <v>23</v>
      </c>
      <c r="H32" s="31" t="s">
        <v>22</v>
      </c>
      <c r="J32" s="28"/>
      <c r="K32" s="36" t="s">
        <v>23</v>
      </c>
      <c r="L32" s="31" t="s">
        <v>22</v>
      </c>
      <c r="N32" s="28"/>
      <c r="O32" s="36" t="s">
        <v>23</v>
      </c>
      <c r="P32" s="31" t="s">
        <v>22</v>
      </c>
    </row>
    <row r="33" spans="1:84" x14ac:dyDescent="0.25">
      <c r="B33" s="29" t="s">
        <v>20</v>
      </c>
      <c r="C33" s="32">
        <f>C26*D26+C27*D27+C28*D28+C29*D29+C30*D30</f>
        <v>9300</v>
      </c>
      <c r="D33" s="33">
        <f>C33-C21</f>
        <v>-1450</v>
      </c>
      <c r="F33" s="29" t="s">
        <v>20</v>
      </c>
      <c r="G33" s="32">
        <f>G26*H26+G27*H27+G28*H28+G29*H29+G30*H30</f>
        <v>6950</v>
      </c>
      <c r="H33" s="33">
        <f>G33-G21</f>
        <v>-1050</v>
      </c>
      <c r="J33" s="29" t="s">
        <v>20</v>
      </c>
      <c r="K33" s="32">
        <f>K26*L26+K27*L27+K28*L28+K29*L29+K30*L30</f>
        <v>11625</v>
      </c>
      <c r="L33" s="33">
        <f>K33-K21</f>
        <v>-1875</v>
      </c>
      <c r="N33" s="29" t="s">
        <v>20</v>
      </c>
      <c r="O33" s="32">
        <f>O26*P26+O27*P27+O28*P28+O29*P29+O30*P30</f>
        <v>3250</v>
      </c>
      <c r="P33" s="33">
        <f>O33-O21</f>
        <v>-500</v>
      </c>
    </row>
    <row r="34" spans="1:84" ht="15.75" thickBot="1" x14ac:dyDescent="0.3">
      <c r="B34" s="30" t="s">
        <v>21</v>
      </c>
      <c r="C34" s="34">
        <f>C33 / (D26+D27+D28+D29+D30)</f>
        <v>232.5</v>
      </c>
      <c r="D34" s="35">
        <f>C34-C22</f>
        <v>17.5</v>
      </c>
      <c r="F34" s="30" t="s">
        <v>21</v>
      </c>
      <c r="G34" s="34">
        <f>G33 / (H26+H27+H28+H29+H30)</f>
        <v>173.75</v>
      </c>
      <c r="H34" s="35">
        <f>G34-G22</f>
        <v>13.75</v>
      </c>
      <c r="J34" s="30" t="s">
        <v>21</v>
      </c>
      <c r="K34" s="34">
        <f>K33 / (L26+L27+L28+L29+L30)</f>
        <v>290.625</v>
      </c>
      <c r="L34" s="35">
        <f>K34-K22</f>
        <v>20.625</v>
      </c>
      <c r="N34" s="30" t="s">
        <v>21</v>
      </c>
      <c r="O34" s="34">
        <f>O33 / (P26+P27+P28+P29+P30)</f>
        <v>81.25</v>
      </c>
      <c r="P34" s="35">
        <f>O34-O22</f>
        <v>6.25</v>
      </c>
    </row>
    <row r="35" spans="1:84" x14ac:dyDescent="0.25">
      <c r="B35" s="5"/>
      <c r="F35" s="5"/>
      <c r="J35" s="5"/>
      <c r="N35" s="5"/>
    </row>
    <row r="36" spans="1:84" s="40" customFormat="1" ht="15.75" x14ac:dyDescent="0.25">
      <c r="A36" s="38"/>
      <c r="B36" s="37" t="s">
        <v>5</v>
      </c>
      <c r="C36" s="37" t="s">
        <v>2</v>
      </c>
      <c r="D36" s="37" t="s">
        <v>3</v>
      </c>
      <c r="E36" s="38"/>
      <c r="F36" s="37" t="s">
        <v>5</v>
      </c>
      <c r="G36" s="37" t="s">
        <v>2</v>
      </c>
      <c r="H36" s="37" t="s">
        <v>3</v>
      </c>
      <c r="I36" s="38"/>
      <c r="J36" s="37" t="s">
        <v>5</v>
      </c>
      <c r="K36" s="37" t="s">
        <v>2</v>
      </c>
      <c r="L36" s="37" t="s">
        <v>3</v>
      </c>
      <c r="M36" s="38"/>
      <c r="N36" s="37" t="s">
        <v>5</v>
      </c>
      <c r="O36" s="37" t="s">
        <v>2</v>
      </c>
      <c r="P36" s="37" t="s">
        <v>3</v>
      </c>
      <c r="Q36" s="38"/>
      <c r="R36" s="39"/>
      <c r="S36" s="39"/>
      <c r="T36" s="39"/>
    </row>
    <row r="38" spans="1:84" x14ac:dyDescent="0.25">
      <c r="C38" s="1">
        <f>FLOOR(D10*0.5,5)</f>
        <v>180</v>
      </c>
      <c r="D38" s="1">
        <v>5</v>
      </c>
      <c r="G38" s="1">
        <f>FLOOR(H10*0.5,5)</f>
        <v>135</v>
      </c>
      <c r="H38" s="1">
        <v>5</v>
      </c>
      <c r="K38" s="1">
        <f>FLOOR(L10*0.5,5)</f>
        <v>225</v>
      </c>
      <c r="L38" s="1">
        <v>5</v>
      </c>
      <c r="O38" s="1">
        <f>FLOOR(P10*0.5,5)</f>
        <v>60</v>
      </c>
      <c r="P38" s="1">
        <v>5</v>
      </c>
    </row>
    <row r="39" spans="1:84" x14ac:dyDescent="0.25">
      <c r="C39" s="1">
        <f>FLOOR(D10*0.6,5)</f>
        <v>215</v>
      </c>
      <c r="D39" s="1">
        <v>3</v>
      </c>
      <c r="G39" s="1">
        <f>FLOOR(H10*0.6,5)</f>
        <v>160</v>
      </c>
      <c r="H39" s="1">
        <v>3</v>
      </c>
      <c r="K39" s="1">
        <f>FLOOR(L10*0.6,5)</f>
        <v>270</v>
      </c>
      <c r="L39" s="1">
        <v>3</v>
      </c>
      <c r="O39" s="1">
        <f>FLOOR(P10*0.6,5)</f>
        <v>75</v>
      </c>
      <c r="P39" s="1">
        <v>3</v>
      </c>
    </row>
    <row r="40" spans="1:84" ht="15.75" thickBot="1" x14ac:dyDescent="0.3">
      <c r="C40" s="1">
        <f>FLOOR(D10*0.7,5)</f>
        <v>250</v>
      </c>
      <c r="D40" s="1">
        <v>1</v>
      </c>
      <c r="G40" s="1">
        <f>FLOOR(H10*0.7,5)</f>
        <v>185</v>
      </c>
      <c r="H40" s="1">
        <v>1</v>
      </c>
      <c r="K40" s="1">
        <f>FLOOR(L10*0.7,5)</f>
        <v>315</v>
      </c>
      <c r="L40" s="1">
        <v>1</v>
      </c>
      <c r="O40" s="1">
        <f>FLOOR(P10*0.7,5)</f>
        <v>85</v>
      </c>
      <c r="P40" s="1">
        <v>1</v>
      </c>
    </row>
    <row r="41" spans="1:84" ht="15.75" thickBot="1" x14ac:dyDescent="0.3">
      <c r="C41" s="1">
        <f>FLOOR(D10*0.75,5)</f>
        <v>270</v>
      </c>
      <c r="D41" s="8">
        <v>12</v>
      </c>
      <c r="G41" s="1">
        <f>FLOOR(H10*0.75,5)</f>
        <v>200</v>
      </c>
      <c r="H41" s="8">
        <v>12</v>
      </c>
      <c r="K41" s="1">
        <f>FLOOR(L10*0.75,5)</f>
        <v>335</v>
      </c>
      <c r="L41" s="8">
        <v>12</v>
      </c>
      <c r="O41" s="1">
        <f>FLOOR(P10*0.75,5)</f>
        <v>90</v>
      </c>
      <c r="P41" s="8">
        <v>12</v>
      </c>
    </row>
    <row r="42" spans="1:84" ht="15.75" thickBot="1" x14ac:dyDescent="0.3">
      <c r="C42" s="1"/>
      <c r="D42" s="27"/>
      <c r="G42" s="1"/>
      <c r="H42" s="27"/>
      <c r="K42" s="1"/>
      <c r="L42" s="27"/>
      <c r="O42" s="1"/>
      <c r="P42" s="27"/>
    </row>
    <row r="43" spans="1:84" x14ac:dyDescent="0.25">
      <c r="B43" s="28"/>
      <c r="C43" s="36" t="s">
        <v>23</v>
      </c>
      <c r="D43" s="31" t="s">
        <v>22</v>
      </c>
      <c r="F43" s="28"/>
      <c r="G43" s="36" t="s">
        <v>23</v>
      </c>
      <c r="H43" s="31" t="s">
        <v>22</v>
      </c>
      <c r="J43" s="28"/>
      <c r="K43" s="36" t="s">
        <v>23</v>
      </c>
      <c r="L43" s="31" t="s">
        <v>22</v>
      </c>
      <c r="N43" s="28"/>
      <c r="O43" s="36" t="s">
        <v>23</v>
      </c>
      <c r="P43" s="31" t="s">
        <v>22</v>
      </c>
    </row>
    <row r="44" spans="1:84" x14ac:dyDescent="0.25">
      <c r="B44" s="29" t="s">
        <v>20</v>
      </c>
      <c r="C44" s="32">
        <f>C37*D37+C38*D38+C39*D39+C40*D40+C41*D41</f>
        <v>5035</v>
      </c>
      <c r="D44" s="33">
        <f>C44-C33</f>
        <v>-4265</v>
      </c>
      <c r="F44" s="29" t="s">
        <v>20</v>
      </c>
      <c r="G44" s="32">
        <f>G37*H37+G38*H38+G39*H39+G40*H40+G41*H41</f>
        <v>3740</v>
      </c>
      <c r="H44" s="33">
        <f>G44-G33</f>
        <v>-3210</v>
      </c>
      <c r="J44" s="29" t="s">
        <v>20</v>
      </c>
      <c r="K44" s="32">
        <f>K37*L37+K38*L38+K39*L39+K40*L40+K41*L41</f>
        <v>6270</v>
      </c>
      <c r="L44" s="33">
        <f>K44-K33</f>
        <v>-5355</v>
      </c>
      <c r="N44" s="29" t="s">
        <v>20</v>
      </c>
      <c r="O44" s="32">
        <f>O37*P37+O38*P38+O39*P39+O40*P40+O41*P41</f>
        <v>1690</v>
      </c>
      <c r="P44" s="33">
        <f>O44-O33</f>
        <v>-1560</v>
      </c>
    </row>
    <row r="45" spans="1:84" ht="15.75" thickBot="1" x14ac:dyDescent="0.3">
      <c r="B45" s="30" t="s">
        <v>21</v>
      </c>
      <c r="C45" s="34">
        <f>C44 / (D37+D38+D39+D40+D41)</f>
        <v>239.76190476190476</v>
      </c>
      <c r="D45" s="35">
        <f>C45-C34</f>
        <v>7.2619047619047592</v>
      </c>
      <c r="F45" s="30" t="s">
        <v>21</v>
      </c>
      <c r="G45" s="34">
        <f>G44 / (H37+H38+H39+H40+H41)</f>
        <v>178.0952380952381</v>
      </c>
      <c r="H45" s="35">
        <f>G45-G34</f>
        <v>4.345238095238102</v>
      </c>
      <c r="J45" s="30" t="s">
        <v>21</v>
      </c>
      <c r="K45" s="34">
        <f>K44 / (L37+L38+L39+L40+L41)</f>
        <v>298.57142857142856</v>
      </c>
      <c r="L45" s="35">
        <f>K45-K34</f>
        <v>7.9464285714285552</v>
      </c>
      <c r="N45" s="30" t="s">
        <v>21</v>
      </c>
      <c r="O45" s="34">
        <f>O44 / (P37+P38+P39+P40+P41)</f>
        <v>80.476190476190482</v>
      </c>
      <c r="P45" s="35">
        <f>O45-O34</f>
        <v>-0.7738095238095184</v>
      </c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</row>
    <row r="46" spans="1:84" s="11" customFormat="1" ht="29.25" customHeight="1" x14ac:dyDescent="0.25">
      <c r="B46" s="12"/>
      <c r="F46" s="12"/>
      <c r="J46" s="12"/>
      <c r="N46" s="12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</row>
    <row r="48" spans="1:84" ht="15.75" x14ac:dyDescent="0.25">
      <c r="C48" s="3" t="s">
        <v>8</v>
      </c>
      <c r="D48" s="7"/>
      <c r="E48" s="10"/>
      <c r="G48" s="3" t="s">
        <v>8</v>
      </c>
      <c r="H48" s="7"/>
      <c r="I48" s="10"/>
      <c r="J48" s="7"/>
      <c r="K48" s="3" t="s">
        <v>8</v>
      </c>
      <c r="L48" s="7"/>
      <c r="M48" s="10"/>
      <c r="N48" s="7"/>
      <c r="O48" s="3" t="s">
        <v>8</v>
      </c>
    </row>
    <row r="50" spans="1:20" ht="15.75" thickBot="1" x14ac:dyDescent="0.3">
      <c r="D50" s="1"/>
      <c r="H50" s="1"/>
      <c r="L50" s="1"/>
      <c r="P50" s="1"/>
    </row>
    <row r="51" spans="1:20" x14ac:dyDescent="0.25">
      <c r="C51" s="14" t="s">
        <v>18</v>
      </c>
      <c r="D51" s="19">
        <f>((D41-10)*D6) +D10</f>
        <v>370</v>
      </c>
      <c r="G51" s="14" t="s">
        <v>18</v>
      </c>
      <c r="H51" s="19">
        <f>((H41-10)*H6) +H10</f>
        <v>275</v>
      </c>
      <c r="K51" s="14" t="s">
        <v>18</v>
      </c>
      <c r="L51" s="19">
        <f>((L41-10)*L6) +L10</f>
        <v>460</v>
      </c>
      <c r="O51" s="14" t="s">
        <v>18</v>
      </c>
      <c r="P51" s="19">
        <f>((P41-10)*P6) +P10</f>
        <v>131</v>
      </c>
    </row>
    <row r="52" spans="1:20" ht="15.75" thickBot="1" x14ac:dyDescent="0.3">
      <c r="C52" s="16" t="s">
        <v>19</v>
      </c>
      <c r="D52" s="20">
        <f>D51-D10</f>
        <v>10</v>
      </c>
      <c r="G52" s="16" t="s">
        <v>19</v>
      </c>
      <c r="H52" s="20">
        <f>H51-H10</f>
        <v>5</v>
      </c>
      <c r="K52" s="16" t="s">
        <v>19</v>
      </c>
      <c r="L52" s="20">
        <f>L51-L10</f>
        <v>10</v>
      </c>
      <c r="O52" s="16" t="s">
        <v>19</v>
      </c>
      <c r="P52" s="20">
        <f>P51-P10</f>
        <v>5</v>
      </c>
    </row>
    <row r="54" spans="1:20" s="6" customFormat="1" x14ac:dyDescent="0.25">
      <c r="A54" s="12"/>
      <c r="B54" s="5" t="s">
        <v>0</v>
      </c>
      <c r="C54" s="5" t="s">
        <v>2</v>
      </c>
      <c r="D54" s="5" t="s">
        <v>3</v>
      </c>
      <c r="E54" s="12"/>
      <c r="F54" s="5" t="s">
        <v>0</v>
      </c>
      <c r="G54" s="5" t="s">
        <v>2</v>
      </c>
      <c r="H54" s="5" t="s">
        <v>3</v>
      </c>
      <c r="I54" s="12"/>
      <c r="J54" s="5" t="s">
        <v>0</v>
      </c>
      <c r="K54" s="5" t="s">
        <v>2</v>
      </c>
      <c r="L54" s="5" t="s">
        <v>3</v>
      </c>
      <c r="M54" s="12"/>
      <c r="N54" s="5" t="s">
        <v>0</v>
      </c>
      <c r="O54" s="5" t="s">
        <v>2</v>
      </c>
      <c r="P54" s="5" t="s">
        <v>3</v>
      </c>
      <c r="Q54" s="12"/>
      <c r="R54" s="26"/>
      <c r="S54" s="26"/>
      <c r="T54" s="26"/>
    </row>
    <row r="56" spans="1:20" x14ac:dyDescent="0.25">
      <c r="C56" s="1">
        <f>FLOOR(D51*0.65,5)</f>
        <v>240</v>
      </c>
      <c r="D56" s="1">
        <v>8</v>
      </c>
      <c r="G56" s="1">
        <f>FLOOR(H51*0.65,5)</f>
        <v>175</v>
      </c>
      <c r="H56" s="1">
        <v>8</v>
      </c>
      <c r="K56" s="1">
        <f>FLOOR(L51*0.65,5)</f>
        <v>295</v>
      </c>
      <c r="L56" s="1">
        <v>8</v>
      </c>
      <c r="O56" s="1">
        <f>FLOOR(P51*0.65,5)</f>
        <v>85</v>
      </c>
      <c r="P56" s="1">
        <v>8</v>
      </c>
    </row>
    <row r="57" spans="1:20" x14ac:dyDescent="0.25">
      <c r="C57" s="1">
        <f>FLOOR(D51*0.65,5)</f>
        <v>240</v>
      </c>
      <c r="D57" s="1">
        <v>8</v>
      </c>
      <c r="G57" s="1">
        <f>FLOOR(H51*0.65,5)</f>
        <v>175</v>
      </c>
      <c r="H57" s="1">
        <v>8</v>
      </c>
      <c r="K57" s="1">
        <f>FLOOR(L51*0.65,5)</f>
        <v>295</v>
      </c>
      <c r="L57" s="1">
        <v>8</v>
      </c>
      <c r="O57" s="1">
        <f>FLOOR(P51*0.65,5)</f>
        <v>85</v>
      </c>
      <c r="P57" s="1">
        <v>8</v>
      </c>
    </row>
    <row r="58" spans="1:20" x14ac:dyDescent="0.25">
      <c r="C58" s="1">
        <f>FLOOR(D51*0.65,5)</f>
        <v>240</v>
      </c>
      <c r="D58" s="1">
        <v>8</v>
      </c>
      <c r="G58" s="1">
        <f>FLOOR(H51*0.65,5)</f>
        <v>175</v>
      </c>
      <c r="H58" s="1">
        <v>8</v>
      </c>
      <c r="K58" s="1">
        <f>FLOOR(L51*0.65,5)</f>
        <v>295</v>
      </c>
      <c r="L58" s="1">
        <v>8</v>
      </c>
      <c r="O58" s="1">
        <f>FLOOR(P51*0.65,5)</f>
        <v>85</v>
      </c>
      <c r="P58" s="1">
        <v>8</v>
      </c>
    </row>
    <row r="59" spans="1:20" x14ac:dyDescent="0.25">
      <c r="C59" s="1">
        <f>FLOOR(D51*0.65,5)</f>
        <v>240</v>
      </c>
      <c r="D59" s="1">
        <v>8</v>
      </c>
      <c r="G59" s="1">
        <f>FLOOR(H51*0.65,5)</f>
        <v>175</v>
      </c>
      <c r="H59" s="1">
        <v>8</v>
      </c>
      <c r="K59" s="1">
        <f>FLOOR(L51*0.65,5)</f>
        <v>295</v>
      </c>
      <c r="L59" s="1">
        <v>8</v>
      </c>
      <c r="O59" s="1">
        <f>FLOOR(P51*0.65,5)</f>
        <v>85</v>
      </c>
      <c r="P59" s="1">
        <v>8</v>
      </c>
    </row>
    <row r="60" spans="1:20" x14ac:dyDescent="0.25">
      <c r="C60" s="1">
        <f>FLOOR(D51*0.65,5)</f>
        <v>240</v>
      </c>
      <c r="D60" s="1">
        <v>8</v>
      </c>
      <c r="G60" s="1">
        <f>FLOOR(H51*0.65,5)</f>
        <v>175</v>
      </c>
      <c r="H60" s="1">
        <v>8</v>
      </c>
      <c r="K60" s="1">
        <f>FLOOR(L51*0.65,5)</f>
        <v>295</v>
      </c>
      <c r="L60" s="1">
        <v>8</v>
      </c>
      <c r="O60" s="1">
        <f>FLOOR(P51*0.65,5)</f>
        <v>85</v>
      </c>
      <c r="P60" s="1">
        <v>8</v>
      </c>
    </row>
    <row r="61" spans="1:20" ht="15.75" thickBot="1" x14ac:dyDescent="0.3">
      <c r="C61" s="1"/>
      <c r="D61" s="1"/>
      <c r="G61" s="1"/>
      <c r="H61" s="1"/>
      <c r="K61" s="1"/>
      <c r="L61" s="1"/>
      <c r="O61" s="1"/>
      <c r="P61" s="1"/>
    </row>
    <row r="62" spans="1:20" x14ac:dyDescent="0.25">
      <c r="B62" s="28"/>
      <c r="C62" s="36" t="s">
        <v>23</v>
      </c>
      <c r="D62" s="31" t="s">
        <v>22</v>
      </c>
      <c r="F62" s="28"/>
      <c r="G62" s="36" t="s">
        <v>23</v>
      </c>
      <c r="H62" s="31" t="s">
        <v>22</v>
      </c>
      <c r="J62" s="28"/>
      <c r="K62" s="36" t="s">
        <v>23</v>
      </c>
      <c r="L62" s="31" t="s">
        <v>22</v>
      </c>
      <c r="N62" s="28"/>
      <c r="O62" s="36" t="s">
        <v>23</v>
      </c>
      <c r="P62" s="31" t="s">
        <v>22</v>
      </c>
    </row>
    <row r="63" spans="1:20" x14ac:dyDescent="0.25">
      <c r="B63" s="29" t="s">
        <v>20</v>
      </c>
      <c r="C63" s="32">
        <f>C56*D56+C57*D57+C58*D58+C59*D59+C60*D60</f>
        <v>9600</v>
      </c>
      <c r="D63" s="33">
        <f>C63-C44</f>
        <v>4565</v>
      </c>
      <c r="F63" s="29" t="s">
        <v>20</v>
      </c>
      <c r="G63" s="32">
        <f>G56*H56+G57*H57+G58*H58+G59*H59+G60*H60</f>
        <v>7000</v>
      </c>
      <c r="H63" s="33">
        <f>G63-G44</f>
        <v>3260</v>
      </c>
      <c r="J63" s="29" t="s">
        <v>20</v>
      </c>
      <c r="K63" s="32">
        <f>K56*L56+K57*L57+K58*L58+K59*L59+K60*L60</f>
        <v>11800</v>
      </c>
      <c r="L63" s="33">
        <f>K63-K44</f>
        <v>5530</v>
      </c>
      <c r="N63" s="29" t="s">
        <v>20</v>
      </c>
      <c r="O63" s="32">
        <f>O56*P56+O57*P57+O58*P58+O59*P59+O60*P60</f>
        <v>3400</v>
      </c>
      <c r="P63" s="33">
        <f>O63-O44</f>
        <v>1710</v>
      </c>
    </row>
    <row r="64" spans="1:20" ht="15.75" thickBot="1" x14ac:dyDescent="0.3">
      <c r="B64" s="30" t="s">
        <v>21</v>
      </c>
      <c r="C64" s="34">
        <f>C63 / (D56+D57+D58+D59+D60)</f>
        <v>240</v>
      </c>
      <c r="D64" s="35">
        <f>C64-C45</f>
        <v>0.2380952380952408</v>
      </c>
      <c r="F64" s="30" t="s">
        <v>21</v>
      </c>
      <c r="G64" s="34">
        <f>G63 / (H56+H57+H58+H59+H60)</f>
        <v>175</v>
      </c>
      <c r="H64" s="35">
        <f>G64-G45</f>
        <v>-3.095238095238102</v>
      </c>
      <c r="J64" s="30" t="s">
        <v>21</v>
      </c>
      <c r="K64" s="34">
        <f>K63 / (L56+L57+L58+L59+L60)</f>
        <v>295</v>
      </c>
      <c r="L64" s="35">
        <f>K64-K45</f>
        <v>-3.5714285714285552</v>
      </c>
      <c r="N64" s="30" t="s">
        <v>21</v>
      </c>
      <c r="O64" s="34">
        <f>O63 / (P56+P57+P58+P59+P60)</f>
        <v>85</v>
      </c>
      <c r="P64" s="35">
        <f>O64-O45</f>
        <v>4.5238095238095184</v>
      </c>
    </row>
    <row r="65" spans="1:20" x14ac:dyDescent="0.25">
      <c r="B65" s="41"/>
      <c r="C65" s="42"/>
      <c r="D65" s="42"/>
    </row>
    <row r="66" spans="1:20" s="6" customFormat="1" x14ac:dyDescent="0.25">
      <c r="A66" s="12"/>
      <c r="B66" s="6" t="s">
        <v>4</v>
      </c>
      <c r="C66" s="5" t="s">
        <v>2</v>
      </c>
      <c r="D66" s="5" t="s">
        <v>3</v>
      </c>
      <c r="E66" s="12"/>
      <c r="F66" s="6" t="s">
        <v>4</v>
      </c>
      <c r="G66" s="5" t="s">
        <v>2</v>
      </c>
      <c r="H66" s="5" t="s">
        <v>3</v>
      </c>
      <c r="I66" s="12"/>
      <c r="J66" s="6" t="s">
        <v>4</v>
      </c>
      <c r="K66" s="5" t="s">
        <v>2</v>
      </c>
      <c r="L66" s="5" t="s">
        <v>3</v>
      </c>
      <c r="M66" s="12"/>
      <c r="N66" s="6" t="s">
        <v>4</v>
      </c>
      <c r="O66" s="5" t="s">
        <v>2</v>
      </c>
      <c r="P66" s="5" t="s">
        <v>3</v>
      </c>
      <c r="Q66" s="12"/>
      <c r="R66" s="26"/>
      <c r="S66" s="26"/>
      <c r="T66" s="26"/>
    </row>
    <row r="68" spans="1:20" x14ac:dyDescent="0.25">
      <c r="C68" s="1">
        <f>FLOOR(D51*0.6,5)</f>
        <v>220</v>
      </c>
      <c r="D68" s="1">
        <v>3</v>
      </c>
      <c r="G68" s="1">
        <f>FLOOR(H51*0.6,5)</f>
        <v>165</v>
      </c>
      <c r="H68" s="1">
        <v>3</v>
      </c>
      <c r="K68" s="1">
        <f>FLOOR(L51*0.6,5)</f>
        <v>275</v>
      </c>
      <c r="L68" s="1">
        <v>3</v>
      </c>
      <c r="O68" s="1">
        <f>FLOOR(P51*0.6,5)</f>
        <v>75</v>
      </c>
      <c r="P68" s="1">
        <v>3</v>
      </c>
    </row>
    <row r="69" spans="1:20" x14ac:dyDescent="0.25">
      <c r="C69" s="1">
        <f>FLOOR(D51*0.675,5)</f>
        <v>245</v>
      </c>
      <c r="D69" s="1">
        <v>3</v>
      </c>
      <c r="G69" s="1">
        <f>FLOOR(H51*0.675,5)</f>
        <v>185</v>
      </c>
      <c r="H69" s="1">
        <v>3</v>
      </c>
      <c r="K69" s="1">
        <f>FLOOR(L51*0.675,5)</f>
        <v>310</v>
      </c>
      <c r="L69" s="1">
        <v>3</v>
      </c>
      <c r="O69" s="1">
        <f>FLOOR(P51*0.675,5)</f>
        <v>85</v>
      </c>
      <c r="P69" s="1">
        <v>3</v>
      </c>
    </row>
    <row r="70" spans="1:20" x14ac:dyDescent="0.25">
      <c r="C70" s="1">
        <f>FLOOR(D51*0.725,5)</f>
        <v>265</v>
      </c>
      <c r="D70" s="1">
        <v>8</v>
      </c>
      <c r="G70" s="1">
        <f>FLOOR(H51*0.725,5)</f>
        <v>195</v>
      </c>
      <c r="H70" s="1">
        <v>8</v>
      </c>
      <c r="K70" s="1">
        <f>FLOOR(L51*0.725,5)</f>
        <v>330</v>
      </c>
      <c r="L70" s="1">
        <v>8</v>
      </c>
      <c r="O70" s="1">
        <f>FLOOR(P51*0.725,5)</f>
        <v>90</v>
      </c>
      <c r="P70" s="1">
        <v>8</v>
      </c>
    </row>
    <row r="71" spans="1:20" x14ac:dyDescent="0.25">
      <c r="C71" s="1">
        <f>FLOOR(D51*0.725,5)</f>
        <v>265</v>
      </c>
      <c r="D71" s="1">
        <v>8</v>
      </c>
      <c r="G71" s="1">
        <f>FLOOR(H51*0.725,5)</f>
        <v>195</v>
      </c>
      <c r="H71" s="1">
        <v>8</v>
      </c>
      <c r="K71" s="1">
        <f>FLOOR(L51*0.725,5)</f>
        <v>330</v>
      </c>
      <c r="L71" s="1">
        <v>8</v>
      </c>
      <c r="O71" s="1">
        <f>FLOOR(P51*0.725,5)</f>
        <v>90</v>
      </c>
      <c r="P71" s="1">
        <v>8</v>
      </c>
    </row>
    <row r="72" spans="1:20" x14ac:dyDescent="0.25">
      <c r="C72" s="1">
        <f>FLOOR(D51*0.725,5)</f>
        <v>265</v>
      </c>
      <c r="D72" s="1">
        <v>8</v>
      </c>
      <c r="G72" s="1">
        <f>FLOOR(H51*0.725,5)</f>
        <v>195</v>
      </c>
      <c r="H72" s="1">
        <v>8</v>
      </c>
      <c r="K72" s="1">
        <f>FLOOR(L51*0.725,5)</f>
        <v>330</v>
      </c>
      <c r="L72" s="1">
        <v>8</v>
      </c>
      <c r="O72" s="1">
        <f>FLOOR(P51*0.725,5)</f>
        <v>90</v>
      </c>
      <c r="P72" s="1">
        <v>8</v>
      </c>
    </row>
    <row r="73" spans="1:20" ht="15.75" thickBot="1" x14ac:dyDescent="0.3">
      <c r="C73" s="1"/>
      <c r="D73" s="1"/>
      <c r="G73" s="1"/>
      <c r="H73" s="1"/>
      <c r="K73" s="1"/>
      <c r="L73" s="1"/>
      <c r="O73" s="1"/>
      <c r="P73" s="1"/>
    </row>
    <row r="74" spans="1:20" x14ac:dyDescent="0.25">
      <c r="B74" s="28"/>
      <c r="C74" s="36" t="s">
        <v>23</v>
      </c>
      <c r="D74" s="31" t="s">
        <v>22</v>
      </c>
      <c r="F74" s="28"/>
      <c r="G74" s="36" t="s">
        <v>23</v>
      </c>
      <c r="H74" s="31" t="s">
        <v>22</v>
      </c>
      <c r="J74" s="28"/>
      <c r="K74" s="36" t="s">
        <v>23</v>
      </c>
      <c r="L74" s="31" t="s">
        <v>22</v>
      </c>
      <c r="N74" s="28"/>
      <c r="O74" s="36" t="s">
        <v>23</v>
      </c>
      <c r="P74" s="31" t="s">
        <v>22</v>
      </c>
    </row>
    <row r="75" spans="1:20" x14ac:dyDescent="0.25">
      <c r="B75" s="29" t="s">
        <v>20</v>
      </c>
      <c r="C75" s="32">
        <f>C68*D68+C69*D69+C70*D70+C71*D71+C72*D72</f>
        <v>7755</v>
      </c>
      <c r="D75" s="33">
        <f>C75-C63</f>
        <v>-1845</v>
      </c>
      <c r="F75" s="29" t="s">
        <v>20</v>
      </c>
      <c r="G75" s="32">
        <f>G68*H68+G69*H69+G70*H70+G71*H71+G72*H72</f>
        <v>5730</v>
      </c>
      <c r="H75" s="33">
        <f>G75-G63</f>
        <v>-1270</v>
      </c>
      <c r="J75" s="29" t="s">
        <v>20</v>
      </c>
      <c r="K75" s="32">
        <f>K68*L68+K69*L69+K70*L70+K71*L71+K72*L72</f>
        <v>9675</v>
      </c>
      <c r="L75" s="33">
        <f>K75-K63</f>
        <v>-2125</v>
      </c>
      <c r="N75" s="29" t="s">
        <v>20</v>
      </c>
      <c r="O75" s="32">
        <f>O68*P68+O69*P69+O70*P70+O71*P71+O72*P72</f>
        <v>2640</v>
      </c>
      <c r="P75" s="33">
        <f>O75-O63</f>
        <v>-760</v>
      </c>
    </row>
    <row r="76" spans="1:20" ht="15.75" thickBot="1" x14ac:dyDescent="0.3">
      <c r="B76" s="30" t="s">
        <v>21</v>
      </c>
      <c r="C76" s="34">
        <f>C75 / (D68+D69+D70+D71+D72)</f>
        <v>258.5</v>
      </c>
      <c r="D76" s="35">
        <f>C76-C64</f>
        <v>18.5</v>
      </c>
      <c r="F76" s="30" t="s">
        <v>21</v>
      </c>
      <c r="G76" s="34">
        <f>G75 / (H68+H69+H70+H71+H72)</f>
        <v>191</v>
      </c>
      <c r="H76" s="35">
        <f>G76-G64</f>
        <v>16</v>
      </c>
      <c r="J76" s="30" t="s">
        <v>21</v>
      </c>
      <c r="K76" s="34">
        <f>K75 / (L68+L69+L70+L71+L72)</f>
        <v>322.5</v>
      </c>
      <c r="L76" s="35">
        <f>K76-K64</f>
        <v>27.5</v>
      </c>
      <c r="N76" s="30" t="s">
        <v>21</v>
      </c>
      <c r="O76" s="34">
        <f>O75 / (P68+P69+P70+P71+P72)</f>
        <v>88</v>
      </c>
      <c r="P76" s="35">
        <f>O76-O64</f>
        <v>3</v>
      </c>
    </row>
    <row r="78" spans="1:20" s="6" customFormat="1" x14ac:dyDescent="0.25">
      <c r="A78" s="12"/>
      <c r="B78" s="6" t="s">
        <v>5</v>
      </c>
      <c r="C78" s="5" t="s">
        <v>2</v>
      </c>
      <c r="D78" s="5" t="s">
        <v>3</v>
      </c>
      <c r="E78" s="12"/>
      <c r="F78" s="6" t="s">
        <v>5</v>
      </c>
      <c r="G78" s="5" t="s">
        <v>2</v>
      </c>
      <c r="H78" s="5" t="s">
        <v>3</v>
      </c>
      <c r="I78" s="12"/>
      <c r="J78" s="6" t="s">
        <v>5</v>
      </c>
      <c r="K78" s="5" t="s">
        <v>2</v>
      </c>
      <c r="L78" s="5" t="s">
        <v>3</v>
      </c>
      <c r="M78" s="12"/>
      <c r="N78" s="6" t="s">
        <v>5</v>
      </c>
      <c r="O78" s="5" t="s">
        <v>2</v>
      </c>
      <c r="P78" s="5" t="s">
        <v>3</v>
      </c>
      <c r="Q78" s="12"/>
      <c r="R78" s="26"/>
      <c r="S78" s="26"/>
      <c r="T78" s="26"/>
    </row>
    <row r="80" spans="1:20" x14ac:dyDescent="0.25">
      <c r="C80" s="1">
        <f>FLOOR(D51*0.5,5)</f>
        <v>185</v>
      </c>
      <c r="D80" s="1">
        <v>5</v>
      </c>
      <c r="G80" s="1">
        <f>FLOOR(H51*0.5,5)</f>
        <v>135</v>
      </c>
      <c r="H80" s="1">
        <v>5</v>
      </c>
      <c r="K80" s="1">
        <f>FLOOR(L51*0.5,5)</f>
        <v>230</v>
      </c>
      <c r="L80" s="1">
        <v>5</v>
      </c>
      <c r="O80" s="1">
        <f>FLOOR(P51*0.5,5)</f>
        <v>65</v>
      </c>
      <c r="P80" s="1">
        <v>5</v>
      </c>
    </row>
    <row r="81" spans="1:20" x14ac:dyDescent="0.25">
      <c r="C81" s="1">
        <f>FLOOR(D51*0.6,5)</f>
        <v>220</v>
      </c>
      <c r="D81" s="1">
        <v>3</v>
      </c>
      <c r="G81" s="1">
        <f>FLOOR(H51*0.6,5)</f>
        <v>165</v>
      </c>
      <c r="H81" s="1">
        <v>3</v>
      </c>
      <c r="K81" s="1">
        <f>FLOOR(L51*0.6,5)</f>
        <v>275</v>
      </c>
      <c r="L81" s="1">
        <v>3</v>
      </c>
      <c r="O81" s="1">
        <f>FLOOR(P51*0.6,5)</f>
        <v>75</v>
      </c>
      <c r="P81" s="1">
        <v>3</v>
      </c>
    </row>
    <row r="82" spans="1:20" ht="15.75" thickBot="1" x14ac:dyDescent="0.3">
      <c r="C82" s="1">
        <f>FLOOR(D51*0.7,5)</f>
        <v>255</v>
      </c>
      <c r="D82" s="1">
        <v>1</v>
      </c>
      <c r="G82" s="1">
        <f>FLOOR(H51*0.7,5)</f>
        <v>190</v>
      </c>
      <c r="H82" s="1">
        <v>1</v>
      </c>
      <c r="K82" s="1">
        <f>FLOOR(L51*0.7,5)</f>
        <v>320</v>
      </c>
      <c r="L82" s="1">
        <v>1</v>
      </c>
      <c r="O82" s="1">
        <f>FLOOR(P51*0.7,5)</f>
        <v>90</v>
      </c>
      <c r="P82" s="1">
        <v>1</v>
      </c>
    </row>
    <row r="83" spans="1:20" ht="15.75" thickBot="1" x14ac:dyDescent="0.3">
      <c r="C83" s="1">
        <f>FLOOR(D51*0.8,5)</f>
        <v>295</v>
      </c>
      <c r="D83" s="8">
        <v>10</v>
      </c>
      <c r="G83" s="1">
        <f>FLOOR(H51*0.8,5)</f>
        <v>220</v>
      </c>
      <c r="H83" s="8">
        <v>10</v>
      </c>
      <c r="K83" s="1">
        <f>FLOOR(L51*0.8,5)</f>
        <v>365</v>
      </c>
      <c r="L83" s="8">
        <v>10</v>
      </c>
      <c r="O83" s="1">
        <f>FLOOR(P51*0.8,5)</f>
        <v>100</v>
      </c>
      <c r="P83" s="8">
        <v>10</v>
      </c>
    </row>
    <row r="84" spans="1:20" ht="15.75" thickBot="1" x14ac:dyDescent="0.3">
      <c r="C84" s="1"/>
      <c r="D84" s="27"/>
      <c r="G84" s="1"/>
      <c r="H84" s="27"/>
      <c r="K84" s="1"/>
      <c r="L84" s="27"/>
      <c r="O84" s="1"/>
      <c r="P84" s="27"/>
    </row>
    <row r="85" spans="1:20" x14ac:dyDescent="0.25">
      <c r="B85" s="28"/>
      <c r="C85" s="36" t="s">
        <v>23</v>
      </c>
      <c r="D85" s="31" t="s">
        <v>22</v>
      </c>
      <c r="F85" s="28"/>
      <c r="G85" s="36" t="s">
        <v>23</v>
      </c>
      <c r="H85" s="31" t="s">
        <v>22</v>
      </c>
      <c r="J85" s="28"/>
      <c r="K85" s="36" t="s">
        <v>23</v>
      </c>
      <c r="L85" s="31" t="s">
        <v>22</v>
      </c>
      <c r="N85" s="28"/>
      <c r="O85" s="36" t="s">
        <v>23</v>
      </c>
      <c r="P85" s="31" t="s">
        <v>22</v>
      </c>
    </row>
    <row r="86" spans="1:20" x14ac:dyDescent="0.25">
      <c r="B86" s="29" t="s">
        <v>20</v>
      </c>
      <c r="C86" s="32">
        <f>C79*D79+C80*D80+C81*D81+C82*D82+C83*D83</f>
        <v>4790</v>
      </c>
      <c r="D86" s="33">
        <f>C86-C75</f>
        <v>-2965</v>
      </c>
      <c r="F86" s="29" t="s">
        <v>20</v>
      </c>
      <c r="G86" s="32">
        <f>G79*H79+G80*H80+G81*H81+G82*H82+G83*H83</f>
        <v>3560</v>
      </c>
      <c r="H86" s="33">
        <f>G86-G75</f>
        <v>-2170</v>
      </c>
      <c r="J86" s="29" t="s">
        <v>20</v>
      </c>
      <c r="K86" s="32">
        <f>K79*L79+K80*L80+K81*L81+K82*L82+K83*L83</f>
        <v>5945</v>
      </c>
      <c r="L86" s="33">
        <f>K86-K75</f>
        <v>-3730</v>
      </c>
      <c r="N86" s="29" t="s">
        <v>20</v>
      </c>
      <c r="O86" s="32">
        <f>O79*P79+O80*P80+O81*P81+O82*P82+O83*P83</f>
        <v>1640</v>
      </c>
      <c r="P86" s="33">
        <f>O86-O75</f>
        <v>-1000</v>
      </c>
    </row>
    <row r="87" spans="1:20" ht="15.75" thickBot="1" x14ac:dyDescent="0.3">
      <c r="B87" s="30" t="s">
        <v>21</v>
      </c>
      <c r="C87" s="34">
        <f>C86 / (D79+D80+D81+D82+D83)</f>
        <v>252.10526315789474</v>
      </c>
      <c r="D87" s="35">
        <f>C87-C76</f>
        <v>-6.3947368421052602</v>
      </c>
      <c r="F87" s="30" t="s">
        <v>21</v>
      </c>
      <c r="G87" s="34">
        <f>G86 / (H79+H80+H81+H82+H83)</f>
        <v>187.36842105263159</v>
      </c>
      <c r="H87" s="35">
        <f>G87-G76</f>
        <v>-3.6315789473684106</v>
      </c>
      <c r="J87" s="30" t="s">
        <v>21</v>
      </c>
      <c r="K87" s="34">
        <f>K86 / (L79+L80+L81+L82+L83)</f>
        <v>312.89473684210526</v>
      </c>
      <c r="L87" s="35">
        <f>K87-K76</f>
        <v>-9.6052631578947398</v>
      </c>
      <c r="N87" s="30" t="s">
        <v>21</v>
      </c>
      <c r="O87" s="34">
        <f>O86 / (P79+P80+P81+P82+P83)</f>
        <v>86.315789473684205</v>
      </c>
      <c r="P87" s="35">
        <f>O87-O76</f>
        <v>-1.6842105263157947</v>
      </c>
    </row>
    <row r="88" spans="1:20" s="11" customFormat="1" ht="29.25" customHeight="1" x14ac:dyDescent="0.25">
      <c r="B88" s="12"/>
      <c r="F88" s="12"/>
      <c r="J88" s="12"/>
      <c r="N88" s="12"/>
      <c r="R88" s="25"/>
      <c r="S88" s="25"/>
      <c r="T88" s="25"/>
    </row>
    <row r="90" spans="1:20" ht="15.75" x14ac:dyDescent="0.25">
      <c r="C90" s="3" t="s">
        <v>9</v>
      </c>
      <c r="D90" s="7"/>
      <c r="E90" s="10"/>
      <c r="G90" s="3" t="s">
        <v>9</v>
      </c>
      <c r="H90" s="7"/>
      <c r="I90" s="10"/>
      <c r="J90" s="7"/>
      <c r="K90" s="3" t="s">
        <v>9</v>
      </c>
      <c r="L90" s="7"/>
      <c r="M90" s="10"/>
      <c r="N90" s="7"/>
      <c r="O90" s="3" t="s">
        <v>9</v>
      </c>
    </row>
    <row r="92" spans="1:20" ht="15.75" thickBot="1" x14ac:dyDescent="0.3">
      <c r="B92" s="5"/>
      <c r="C92" s="2"/>
      <c r="F92" s="5"/>
      <c r="G92" s="2"/>
      <c r="J92" s="5"/>
      <c r="K92" s="2"/>
      <c r="N92" s="5"/>
      <c r="O92" s="2"/>
    </row>
    <row r="93" spans="1:20" x14ac:dyDescent="0.25">
      <c r="C93" s="14" t="s">
        <v>18</v>
      </c>
      <c r="D93" s="19">
        <f>((D83-8)*D6) +D51</f>
        <v>380</v>
      </c>
      <c r="G93" s="14" t="s">
        <v>18</v>
      </c>
      <c r="H93" s="19">
        <f>((H83-8)*H6) +H51</f>
        <v>280</v>
      </c>
      <c r="K93" s="14" t="s">
        <v>18</v>
      </c>
      <c r="L93" s="19">
        <f>((L83-8)*L6) +L51</f>
        <v>470</v>
      </c>
      <c r="O93" s="14" t="s">
        <v>18</v>
      </c>
      <c r="P93" s="19">
        <f>((P83-8)*P6) +P51</f>
        <v>136</v>
      </c>
    </row>
    <row r="94" spans="1:20" ht="15.75" thickBot="1" x14ac:dyDescent="0.3">
      <c r="C94" s="16" t="s">
        <v>19</v>
      </c>
      <c r="D94" s="20">
        <f>D93-D51</f>
        <v>10</v>
      </c>
      <c r="G94" s="16" t="s">
        <v>19</v>
      </c>
      <c r="H94" s="20">
        <f>H93-H51</f>
        <v>5</v>
      </c>
      <c r="K94" s="16" t="s">
        <v>19</v>
      </c>
      <c r="L94" s="20">
        <f>L93-L51</f>
        <v>10</v>
      </c>
      <c r="O94" s="16" t="s">
        <v>19</v>
      </c>
      <c r="P94" s="20">
        <f>P93-P51</f>
        <v>5</v>
      </c>
    </row>
    <row r="96" spans="1:20" s="6" customFormat="1" x14ac:dyDescent="0.25">
      <c r="A96" s="12"/>
      <c r="B96" s="5" t="s">
        <v>0</v>
      </c>
      <c r="C96" s="5" t="s">
        <v>2</v>
      </c>
      <c r="D96" s="5" t="s">
        <v>3</v>
      </c>
      <c r="E96" s="12"/>
      <c r="F96" s="5" t="s">
        <v>0</v>
      </c>
      <c r="G96" s="5" t="s">
        <v>2</v>
      </c>
      <c r="H96" s="5" t="s">
        <v>3</v>
      </c>
      <c r="I96" s="12"/>
      <c r="J96" s="5" t="s">
        <v>0</v>
      </c>
      <c r="K96" s="5" t="s">
        <v>2</v>
      </c>
      <c r="L96" s="5" t="s">
        <v>3</v>
      </c>
      <c r="M96" s="12"/>
      <c r="N96" s="5" t="s">
        <v>0</v>
      </c>
      <c r="O96" s="5" t="s">
        <v>2</v>
      </c>
      <c r="P96" s="5" t="s">
        <v>3</v>
      </c>
      <c r="Q96" s="12"/>
      <c r="R96" s="26"/>
      <c r="S96" s="26"/>
      <c r="T96" s="26"/>
    </row>
    <row r="98" spans="1:20" x14ac:dyDescent="0.25">
      <c r="C98" s="1">
        <f>FLOOR(D93*0.7,5)</f>
        <v>265</v>
      </c>
      <c r="D98" s="1">
        <v>5</v>
      </c>
      <c r="G98" s="1">
        <f>FLOOR(H93*0.7,5)</f>
        <v>195</v>
      </c>
      <c r="H98" s="1">
        <v>5</v>
      </c>
      <c r="K98" s="1">
        <f>FLOOR(L93*0.7,5)</f>
        <v>325</v>
      </c>
      <c r="L98" s="1">
        <v>5</v>
      </c>
      <c r="O98" s="1">
        <f>FLOOR(P93*0.7,5)</f>
        <v>95</v>
      </c>
      <c r="P98" s="1">
        <v>5</v>
      </c>
    </row>
    <row r="99" spans="1:20" x14ac:dyDescent="0.25">
      <c r="C99" s="1">
        <f>FLOOR(D93*0.7,5)</f>
        <v>265</v>
      </c>
      <c r="D99" s="1">
        <v>5</v>
      </c>
      <c r="G99" s="1">
        <f>FLOOR(H93*0.7,5)</f>
        <v>195</v>
      </c>
      <c r="H99" s="1">
        <v>5</v>
      </c>
      <c r="K99" s="1">
        <f>FLOOR(L93*0.7,5)</f>
        <v>325</v>
      </c>
      <c r="L99" s="1">
        <v>5</v>
      </c>
      <c r="O99" s="1">
        <f>FLOOR(P93*0.7,5)</f>
        <v>95</v>
      </c>
      <c r="P99" s="1">
        <v>5</v>
      </c>
    </row>
    <row r="100" spans="1:20" x14ac:dyDescent="0.25">
      <c r="C100" s="1">
        <f>FLOOR(D93*0.7,5)</f>
        <v>265</v>
      </c>
      <c r="D100" s="1">
        <v>5</v>
      </c>
      <c r="G100" s="1">
        <f>FLOOR(H93*0.7,5)</f>
        <v>195</v>
      </c>
      <c r="H100" s="1">
        <v>5</v>
      </c>
      <c r="K100" s="1">
        <f>FLOOR(L93*0.7,5)</f>
        <v>325</v>
      </c>
      <c r="L100" s="1">
        <v>5</v>
      </c>
      <c r="O100" s="1">
        <f>FLOOR(P93*0.7,5)</f>
        <v>95</v>
      </c>
      <c r="P100" s="1">
        <v>5</v>
      </c>
    </row>
    <row r="101" spans="1:20" x14ac:dyDescent="0.25">
      <c r="C101" s="1">
        <f>FLOOR(D93*0.7,5)</f>
        <v>265</v>
      </c>
      <c r="D101" s="1">
        <v>5</v>
      </c>
      <c r="G101" s="1">
        <f>FLOOR(H93*0.7,5)</f>
        <v>195</v>
      </c>
      <c r="H101" s="1">
        <v>5</v>
      </c>
      <c r="K101" s="1">
        <f>FLOOR(L93*0.7,5)</f>
        <v>325</v>
      </c>
      <c r="L101" s="1">
        <v>5</v>
      </c>
      <c r="O101" s="1">
        <f>FLOOR(P93*0.7,5)</f>
        <v>95</v>
      </c>
      <c r="P101" s="1">
        <v>5</v>
      </c>
    </row>
    <row r="102" spans="1:20" x14ac:dyDescent="0.25">
      <c r="C102" s="1">
        <f>FLOOR(D93*0.7,5)</f>
        <v>265</v>
      </c>
      <c r="D102" s="1">
        <v>5</v>
      </c>
      <c r="G102" s="1">
        <f>FLOOR(H93*0.7,5)</f>
        <v>195</v>
      </c>
      <c r="H102" s="1">
        <v>5</v>
      </c>
      <c r="K102" s="1">
        <f>FLOOR(L93*0.7,5)</f>
        <v>325</v>
      </c>
      <c r="L102" s="1">
        <v>5</v>
      </c>
      <c r="O102" s="1">
        <f>FLOOR(P93*0.7,5)</f>
        <v>95</v>
      </c>
      <c r="P102" s="1">
        <v>5</v>
      </c>
    </row>
    <row r="103" spans="1:20" x14ac:dyDescent="0.25">
      <c r="C103" s="1">
        <f>FLOOR(D93*0.7,5)</f>
        <v>265</v>
      </c>
      <c r="D103" s="1">
        <v>5</v>
      </c>
      <c r="G103" s="1">
        <f>FLOOR(H93*0.7,5)</f>
        <v>195</v>
      </c>
      <c r="H103" s="1">
        <v>5</v>
      </c>
      <c r="K103" s="1">
        <f>FLOOR(L93*0.7,5)</f>
        <v>325</v>
      </c>
      <c r="L103" s="1">
        <v>5</v>
      </c>
      <c r="O103" s="1">
        <f>FLOOR(P93*0.7,5)</f>
        <v>95</v>
      </c>
      <c r="P103" s="1">
        <v>5</v>
      </c>
    </row>
    <row r="104" spans="1:20" ht="15.75" thickBot="1" x14ac:dyDescent="0.3">
      <c r="C104" s="1"/>
      <c r="D104" s="1"/>
      <c r="G104" s="1"/>
      <c r="H104" s="1"/>
      <c r="K104" s="1"/>
      <c r="L104" s="1"/>
      <c r="O104" s="1"/>
      <c r="P104" s="1"/>
    </row>
    <row r="105" spans="1:20" x14ac:dyDescent="0.25">
      <c r="B105" s="28"/>
      <c r="C105" s="36" t="s">
        <v>23</v>
      </c>
      <c r="D105" s="31" t="s">
        <v>22</v>
      </c>
      <c r="F105" s="28"/>
      <c r="G105" s="36" t="s">
        <v>23</v>
      </c>
      <c r="H105" s="31" t="s">
        <v>22</v>
      </c>
      <c r="J105" s="28"/>
      <c r="K105" s="36" t="s">
        <v>23</v>
      </c>
      <c r="L105" s="31" t="s">
        <v>22</v>
      </c>
      <c r="N105" s="28"/>
      <c r="O105" s="36" t="s">
        <v>23</v>
      </c>
      <c r="P105" s="31" t="s">
        <v>22</v>
      </c>
    </row>
    <row r="106" spans="1:20" x14ac:dyDescent="0.25">
      <c r="B106" s="29" t="s">
        <v>20</v>
      </c>
      <c r="C106" s="32">
        <f>C99*D99+C100*D100+C101*D101+C102*D102+C103*D103 +C98*D98</f>
        <v>7950</v>
      </c>
      <c r="D106" s="33">
        <f>C106-C86</f>
        <v>3160</v>
      </c>
      <c r="F106" s="29" t="s">
        <v>20</v>
      </c>
      <c r="G106" s="32">
        <f>G99*H99+G100*H100+G101*H101+G102*H102+G103*H103 +G98*H98</f>
        <v>5850</v>
      </c>
      <c r="H106" s="33">
        <f>G106-G86</f>
        <v>2290</v>
      </c>
      <c r="J106" s="29" t="s">
        <v>20</v>
      </c>
      <c r="K106" s="32">
        <f>K99*L99+K100*L100+K101*L101+K102*L102+K103*L103 +K98*L98</f>
        <v>9750</v>
      </c>
      <c r="L106" s="33">
        <f>K106-K86</f>
        <v>3805</v>
      </c>
      <c r="N106" s="29" t="s">
        <v>20</v>
      </c>
      <c r="O106" s="32">
        <f>O99*P99+O100*P100+O101*P101+O102*P102+O103*P103 +O98*P98</f>
        <v>2850</v>
      </c>
      <c r="P106" s="33">
        <f>O106-O86</f>
        <v>1210</v>
      </c>
    </row>
    <row r="107" spans="1:20" ht="15.75" thickBot="1" x14ac:dyDescent="0.3">
      <c r="B107" s="30" t="s">
        <v>21</v>
      </c>
      <c r="C107" s="34">
        <f>C106 / (D99+D100+D101+D102+D103)</f>
        <v>318</v>
      </c>
      <c r="D107" s="35">
        <f>C107-C87</f>
        <v>65.89473684210526</v>
      </c>
      <c r="F107" s="30" t="s">
        <v>21</v>
      </c>
      <c r="G107" s="34">
        <f>G106 / (H99+H100+H101+H102+H103)</f>
        <v>234</v>
      </c>
      <c r="H107" s="35">
        <f>G107-G87</f>
        <v>46.631578947368411</v>
      </c>
      <c r="J107" s="30" t="s">
        <v>21</v>
      </c>
      <c r="K107" s="34">
        <f>K106 / (L99+L100+L101+L102+L103)</f>
        <v>390</v>
      </c>
      <c r="L107" s="35">
        <f>K107-K87</f>
        <v>77.10526315789474</v>
      </c>
      <c r="N107" s="30" t="s">
        <v>21</v>
      </c>
      <c r="O107" s="34">
        <f>O106 / (P99+P100+P101+P102+P103)</f>
        <v>114</v>
      </c>
      <c r="P107" s="35">
        <f>O107-O87</f>
        <v>27.684210526315795</v>
      </c>
    </row>
    <row r="109" spans="1:20" s="6" customFormat="1" x14ac:dyDescent="0.25">
      <c r="A109" s="12"/>
      <c r="B109" s="6" t="s">
        <v>4</v>
      </c>
      <c r="C109" s="5" t="s">
        <v>2</v>
      </c>
      <c r="D109" s="5" t="s">
        <v>3</v>
      </c>
      <c r="E109" s="12"/>
      <c r="F109" s="6" t="s">
        <v>4</v>
      </c>
      <c r="G109" s="5" t="s">
        <v>2</v>
      </c>
      <c r="H109" s="5" t="s">
        <v>3</v>
      </c>
      <c r="I109" s="12"/>
      <c r="J109" s="6" t="s">
        <v>4</v>
      </c>
      <c r="K109" s="5" t="s">
        <v>2</v>
      </c>
      <c r="L109" s="5" t="s">
        <v>3</v>
      </c>
      <c r="M109" s="12"/>
      <c r="N109" s="6" t="s">
        <v>4</v>
      </c>
      <c r="O109" s="5" t="s">
        <v>2</v>
      </c>
      <c r="P109" s="5" t="s">
        <v>3</v>
      </c>
      <c r="Q109" s="12"/>
      <c r="R109" s="26"/>
      <c r="S109" s="26"/>
      <c r="T109" s="26"/>
    </row>
    <row r="111" spans="1:20" x14ac:dyDescent="0.25">
      <c r="C111" s="1">
        <f>FLOOR(D93*0.65,5)</f>
        <v>245</v>
      </c>
      <c r="D111" s="1">
        <v>2</v>
      </c>
      <c r="G111" s="1">
        <f>FLOOR(H93*0.65,5)</f>
        <v>180</v>
      </c>
      <c r="H111" s="1">
        <v>2</v>
      </c>
      <c r="K111" s="1">
        <f>FLOOR(L93*0.65,5)</f>
        <v>305</v>
      </c>
      <c r="L111" s="1">
        <v>2</v>
      </c>
      <c r="O111" s="1">
        <f>FLOOR(P93*0.65,5)</f>
        <v>85</v>
      </c>
      <c r="P111" s="1">
        <v>2</v>
      </c>
    </row>
    <row r="112" spans="1:20" x14ac:dyDescent="0.25">
      <c r="C112" s="1">
        <f>FLOOR(D93*0.725,5)</f>
        <v>275</v>
      </c>
      <c r="D112" s="1">
        <v>2</v>
      </c>
      <c r="G112" s="1">
        <f>FLOOR(H93*0.725,5)</f>
        <v>200</v>
      </c>
      <c r="H112" s="1">
        <v>2</v>
      </c>
      <c r="K112" s="1">
        <f>FLOOR(L93*0.725,5)</f>
        <v>340</v>
      </c>
      <c r="L112" s="1">
        <v>2</v>
      </c>
      <c r="O112" s="1">
        <f>FLOOR(P93*0.725,5)</f>
        <v>95</v>
      </c>
      <c r="P112" s="1">
        <v>2</v>
      </c>
    </row>
    <row r="113" spans="1:20" x14ac:dyDescent="0.25">
      <c r="C113" s="1">
        <f>FLOOR(D93*0.775,5)</f>
        <v>290</v>
      </c>
      <c r="D113" s="1">
        <v>5</v>
      </c>
      <c r="G113" s="1">
        <f>FLOOR(H93*0.775,5)</f>
        <v>215</v>
      </c>
      <c r="H113" s="1">
        <v>5</v>
      </c>
      <c r="K113" s="1">
        <f>FLOOR(L93*0.775,5)</f>
        <v>360</v>
      </c>
      <c r="L113" s="1">
        <v>5</v>
      </c>
      <c r="O113" s="1">
        <f>FLOOR(P93*0.775,5)</f>
        <v>105</v>
      </c>
      <c r="P113" s="1">
        <v>5</v>
      </c>
    </row>
    <row r="114" spans="1:20" x14ac:dyDescent="0.25">
      <c r="C114" s="1">
        <f>FLOOR(D93*0.775,5)</f>
        <v>290</v>
      </c>
      <c r="D114" s="1">
        <v>5</v>
      </c>
      <c r="G114" s="1">
        <f>FLOOR(H93*0.775,5)</f>
        <v>215</v>
      </c>
      <c r="H114" s="1">
        <v>5</v>
      </c>
      <c r="K114" s="1">
        <f>FLOOR(L93*0.775,5)</f>
        <v>360</v>
      </c>
      <c r="L114" s="1">
        <v>5</v>
      </c>
      <c r="O114" s="1">
        <f>FLOOR(P93*0.775,5)</f>
        <v>105</v>
      </c>
      <c r="P114" s="1">
        <v>5</v>
      </c>
    </row>
    <row r="115" spans="1:20" x14ac:dyDescent="0.25">
      <c r="C115" s="1">
        <f>FLOOR(D93*0.775,5)</f>
        <v>290</v>
      </c>
      <c r="D115" s="1">
        <v>5</v>
      </c>
      <c r="G115" s="1">
        <f>FLOOR(H93*0.775,5)</f>
        <v>215</v>
      </c>
      <c r="H115" s="1">
        <v>5</v>
      </c>
      <c r="K115" s="1">
        <f>FLOOR(L93*0.775,5)</f>
        <v>360</v>
      </c>
      <c r="L115" s="1">
        <v>5</v>
      </c>
      <c r="O115" s="1">
        <f>FLOOR(P93*0.775,5)</f>
        <v>105</v>
      </c>
      <c r="P115" s="1">
        <v>5</v>
      </c>
    </row>
    <row r="116" spans="1:20" x14ac:dyDescent="0.25">
      <c r="C116" s="1">
        <f>FLOOR(D93*0.775,5)</f>
        <v>290</v>
      </c>
      <c r="D116" s="1">
        <v>5</v>
      </c>
      <c r="G116" s="1">
        <f>FLOOR(H93*0.775,5)</f>
        <v>215</v>
      </c>
      <c r="H116" s="1">
        <v>5</v>
      </c>
      <c r="K116" s="1">
        <f>FLOOR(L93*0.775,5)</f>
        <v>360</v>
      </c>
      <c r="L116" s="1">
        <v>5</v>
      </c>
      <c r="O116" s="1">
        <f>FLOOR(P93*0.775,5)</f>
        <v>105</v>
      </c>
      <c r="P116" s="1">
        <v>5</v>
      </c>
    </row>
    <row r="117" spans="1:20" ht="15.75" thickBot="1" x14ac:dyDescent="0.3">
      <c r="C117" s="1"/>
      <c r="D117" s="1"/>
      <c r="G117" s="1"/>
      <c r="H117" s="1"/>
      <c r="K117" s="1"/>
      <c r="L117" s="1"/>
      <c r="O117" s="1"/>
      <c r="P117" s="1"/>
    </row>
    <row r="118" spans="1:20" x14ac:dyDescent="0.25">
      <c r="B118" s="28"/>
      <c r="C118" s="36" t="s">
        <v>23</v>
      </c>
      <c r="D118" s="31" t="s">
        <v>22</v>
      </c>
      <c r="F118" s="28"/>
      <c r="G118" s="36" t="s">
        <v>23</v>
      </c>
      <c r="H118" s="31" t="s">
        <v>22</v>
      </c>
      <c r="J118" s="28"/>
      <c r="K118" s="36" t="s">
        <v>23</v>
      </c>
      <c r="L118" s="31" t="s">
        <v>22</v>
      </c>
      <c r="N118" s="28"/>
      <c r="O118" s="36" t="s">
        <v>23</v>
      </c>
      <c r="P118" s="31" t="s">
        <v>22</v>
      </c>
    </row>
    <row r="119" spans="1:20" x14ac:dyDescent="0.25">
      <c r="B119" s="29" t="s">
        <v>20</v>
      </c>
      <c r="C119" s="32">
        <f>C112*D112+C113*D113+C114*D114+C115*D115+C116*D116 +C111*D111</f>
        <v>6840</v>
      </c>
      <c r="D119" s="33">
        <f>C119-C106</f>
        <v>-1110</v>
      </c>
      <c r="F119" s="29" t="s">
        <v>20</v>
      </c>
      <c r="G119" s="32">
        <f>G112*H112+G113*H113+G114*H114+G115*H115+G116*H116 +G111*H111</f>
        <v>5060</v>
      </c>
      <c r="H119" s="33">
        <f>G119-G106</f>
        <v>-790</v>
      </c>
      <c r="J119" s="29" t="s">
        <v>20</v>
      </c>
      <c r="K119" s="32">
        <f>K112*L112+K113*L113+K114*L114+K115*L115+K116*L116 +K111*L111</f>
        <v>8490</v>
      </c>
      <c r="L119" s="33">
        <f>K119-K106</f>
        <v>-1260</v>
      </c>
      <c r="N119" s="29" t="s">
        <v>20</v>
      </c>
      <c r="O119" s="32">
        <f>O112*P112+O113*P113+O114*P114+O115*P115+O116*P116 +O111*P111</f>
        <v>2460</v>
      </c>
      <c r="P119" s="33">
        <f>O119-O106</f>
        <v>-390</v>
      </c>
    </row>
    <row r="120" spans="1:20" ht="15.75" thickBot="1" x14ac:dyDescent="0.3">
      <c r="B120" s="30" t="s">
        <v>21</v>
      </c>
      <c r="C120" s="34">
        <f>C119 / (D112+D113+D114+D115+D116)</f>
        <v>310.90909090909093</v>
      </c>
      <c r="D120" s="35">
        <f>C120-C107</f>
        <v>-7.0909090909090651</v>
      </c>
      <c r="F120" s="30" t="s">
        <v>21</v>
      </c>
      <c r="G120" s="34">
        <f>G119 / (H112+H113+H114+H115+H116)</f>
        <v>230</v>
      </c>
      <c r="H120" s="35">
        <f>G120-G107</f>
        <v>-4</v>
      </c>
      <c r="J120" s="30" t="s">
        <v>21</v>
      </c>
      <c r="K120" s="34">
        <f>K119 / (L112+L113+L114+L115+L116)</f>
        <v>385.90909090909093</v>
      </c>
      <c r="L120" s="35">
        <f>K120-K107</f>
        <v>-4.0909090909090651</v>
      </c>
      <c r="N120" s="30" t="s">
        <v>21</v>
      </c>
      <c r="O120" s="34">
        <f>O119 / (P112+P113+P114+P115+P116)</f>
        <v>111.81818181818181</v>
      </c>
      <c r="P120" s="35">
        <f>O120-O107</f>
        <v>-2.181818181818187</v>
      </c>
    </row>
    <row r="122" spans="1:20" s="6" customFormat="1" x14ac:dyDescent="0.25">
      <c r="A122" s="12"/>
      <c r="B122" s="6" t="s">
        <v>5</v>
      </c>
      <c r="C122" s="5" t="s">
        <v>2</v>
      </c>
      <c r="D122" s="5" t="s">
        <v>3</v>
      </c>
      <c r="E122" s="12"/>
      <c r="F122" s="6" t="s">
        <v>5</v>
      </c>
      <c r="G122" s="5" t="s">
        <v>2</v>
      </c>
      <c r="H122" s="5" t="s">
        <v>3</v>
      </c>
      <c r="I122" s="12"/>
      <c r="J122" s="6" t="s">
        <v>5</v>
      </c>
      <c r="K122" s="5" t="s">
        <v>2</v>
      </c>
      <c r="L122" s="5" t="s">
        <v>3</v>
      </c>
      <c r="M122" s="12"/>
      <c r="N122" s="6" t="s">
        <v>5</v>
      </c>
      <c r="O122" s="5" t="s">
        <v>2</v>
      </c>
      <c r="P122" s="5" t="s">
        <v>3</v>
      </c>
      <c r="Q122" s="12"/>
      <c r="R122" s="26"/>
      <c r="S122" s="26"/>
      <c r="T122" s="26"/>
    </row>
    <row r="124" spans="1:20" x14ac:dyDescent="0.25">
      <c r="C124" s="1">
        <f>FLOOR(D93*0.5,5)</f>
        <v>190</v>
      </c>
      <c r="D124" s="1">
        <v>5</v>
      </c>
      <c r="G124" s="1">
        <f>FLOOR(H93*0.5,5)</f>
        <v>140</v>
      </c>
      <c r="H124" s="1">
        <v>5</v>
      </c>
      <c r="K124" s="1">
        <f>FLOOR(L93*0.5,5)</f>
        <v>235</v>
      </c>
      <c r="L124" s="1">
        <v>5</v>
      </c>
      <c r="O124" s="1">
        <f>FLOOR(P93*0.5,5)</f>
        <v>65</v>
      </c>
      <c r="P124" s="1">
        <v>5</v>
      </c>
    </row>
    <row r="125" spans="1:20" x14ac:dyDescent="0.25">
      <c r="C125" s="1">
        <f>FLOOR(D93*0.6,5)</f>
        <v>225</v>
      </c>
      <c r="D125" s="1">
        <v>3</v>
      </c>
      <c r="G125" s="1">
        <f>FLOOR(H93*0.6,5)</f>
        <v>165</v>
      </c>
      <c r="H125" s="1">
        <v>3</v>
      </c>
      <c r="K125" s="1">
        <f>FLOOR(L93*0.6,5)</f>
        <v>280</v>
      </c>
      <c r="L125" s="1">
        <v>3</v>
      </c>
      <c r="O125" s="1">
        <f>FLOOR(P93*0.6,5)</f>
        <v>80</v>
      </c>
      <c r="P125" s="1">
        <v>3</v>
      </c>
    </row>
    <row r="126" spans="1:20" ht="15.75" thickBot="1" x14ac:dyDescent="0.3">
      <c r="C126" s="1">
        <f>FLOOR(D93*0.8,5)</f>
        <v>300</v>
      </c>
      <c r="D126" s="1">
        <v>1</v>
      </c>
      <c r="G126" s="1">
        <f>FLOOR(H93*0.8,5)</f>
        <v>220</v>
      </c>
      <c r="H126" s="1">
        <v>1</v>
      </c>
      <c r="K126" s="1">
        <f>FLOOR(L93*0.8,5)</f>
        <v>375</v>
      </c>
      <c r="L126" s="1">
        <v>1</v>
      </c>
      <c r="O126" s="1">
        <f>FLOOR(P93*0.8,5)</f>
        <v>105</v>
      </c>
      <c r="P126" s="1">
        <v>1</v>
      </c>
    </row>
    <row r="127" spans="1:20" ht="15.75" thickBot="1" x14ac:dyDescent="0.3">
      <c r="C127" s="1">
        <f>FLOOR(D93*0.85,5)</f>
        <v>320</v>
      </c>
      <c r="D127" s="8">
        <v>7</v>
      </c>
      <c r="G127" s="1">
        <f>FLOOR(H93*0.85,5)</f>
        <v>235</v>
      </c>
      <c r="H127" s="8">
        <v>7</v>
      </c>
      <c r="K127" s="1">
        <f>FLOOR(L93*0.85,5)</f>
        <v>395</v>
      </c>
      <c r="L127" s="8">
        <v>7</v>
      </c>
      <c r="O127" s="1">
        <f>FLOOR(P93*0.85,5)</f>
        <v>115</v>
      </c>
      <c r="P127" s="8">
        <v>7</v>
      </c>
    </row>
    <row r="128" spans="1:20" ht="15.75" thickBot="1" x14ac:dyDescent="0.3">
      <c r="C128" s="1"/>
      <c r="D128" s="27"/>
      <c r="G128" s="1"/>
      <c r="H128" s="27"/>
      <c r="K128" s="1"/>
      <c r="L128" s="27"/>
      <c r="O128" s="1"/>
      <c r="P128" s="27"/>
    </row>
    <row r="129" spans="1:20" x14ac:dyDescent="0.25">
      <c r="B129" s="28"/>
      <c r="C129" s="36" t="s">
        <v>23</v>
      </c>
      <c r="D129" s="31" t="s">
        <v>22</v>
      </c>
      <c r="F129" s="28"/>
      <c r="G129" s="36" t="s">
        <v>23</v>
      </c>
      <c r="H129" s="31" t="s">
        <v>22</v>
      </c>
      <c r="J129" s="28"/>
      <c r="K129" s="36" t="s">
        <v>23</v>
      </c>
      <c r="L129" s="31" t="s">
        <v>22</v>
      </c>
      <c r="N129" s="28"/>
      <c r="O129" s="36" t="s">
        <v>23</v>
      </c>
      <c r="P129" s="31" t="s">
        <v>22</v>
      </c>
    </row>
    <row r="130" spans="1:20" x14ac:dyDescent="0.25">
      <c r="B130" s="29" t="s">
        <v>20</v>
      </c>
      <c r="C130" s="32">
        <f>C123*D123+C124*D124+C125*D125+C126*D126+C127*D127</f>
        <v>4165</v>
      </c>
      <c r="D130" s="33">
        <f>C130-C119</f>
        <v>-2675</v>
      </c>
      <c r="F130" s="29" t="s">
        <v>20</v>
      </c>
      <c r="G130" s="32">
        <f>G123*H123+G124*H124+G125*H125+G126*H126+G127*H127</f>
        <v>3060</v>
      </c>
      <c r="H130" s="33">
        <f>G130-G119</f>
        <v>-2000</v>
      </c>
      <c r="J130" s="29" t="s">
        <v>20</v>
      </c>
      <c r="K130" s="32">
        <f>K123*L123+K124*L124+K125*L125+K126*L126+K127*L127</f>
        <v>5155</v>
      </c>
      <c r="L130" s="33">
        <f>K130-K119</f>
        <v>-3335</v>
      </c>
      <c r="N130" s="29" t="s">
        <v>20</v>
      </c>
      <c r="O130" s="32">
        <f>O123*P123+O124*P124+O125*P125+O126*P126+O127*P127</f>
        <v>1475</v>
      </c>
      <c r="P130" s="33">
        <f>O130-O119</f>
        <v>-985</v>
      </c>
    </row>
    <row r="131" spans="1:20" ht="15.75" thickBot="1" x14ac:dyDescent="0.3">
      <c r="B131" s="30" t="s">
        <v>21</v>
      </c>
      <c r="C131" s="34">
        <f>C130 / (D123+D124+D125+D126+D127)</f>
        <v>260.3125</v>
      </c>
      <c r="D131" s="35">
        <f>C131-C120</f>
        <v>-50.596590909090935</v>
      </c>
      <c r="F131" s="30" t="s">
        <v>21</v>
      </c>
      <c r="G131" s="34">
        <f>G130 / (H123+H124+H125+H126+H127)</f>
        <v>191.25</v>
      </c>
      <c r="H131" s="35">
        <f>G131-G120</f>
        <v>-38.75</v>
      </c>
      <c r="J131" s="30" t="s">
        <v>21</v>
      </c>
      <c r="K131" s="34">
        <f>K130 / (L123+L124+L125+L126+L127)</f>
        <v>322.1875</v>
      </c>
      <c r="L131" s="35">
        <f>K131-K120</f>
        <v>-63.721590909090935</v>
      </c>
      <c r="N131" s="30" t="s">
        <v>21</v>
      </c>
      <c r="O131" s="34">
        <f>O130 / (P123+P124+P125+P126+P127)</f>
        <v>92.1875</v>
      </c>
      <c r="P131" s="35">
        <f>O131-O120</f>
        <v>-19.630681818181813</v>
      </c>
    </row>
    <row r="132" spans="1:20" s="11" customFormat="1" ht="30.75" customHeight="1" x14ac:dyDescent="0.25">
      <c r="B132" s="12"/>
      <c r="F132" s="12"/>
      <c r="J132" s="12"/>
      <c r="N132" s="12"/>
      <c r="R132" s="25"/>
      <c r="S132" s="25"/>
      <c r="T132" s="25"/>
    </row>
    <row r="134" spans="1:20" ht="15.75" x14ac:dyDescent="0.25">
      <c r="C134" s="3" t="s">
        <v>10</v>
      </c>
      <c r="D134" s="7"/>
      <c r="E134" s="10"/>
      <c r="G134" s="3" t="s">
        <v>10</v>
      </c>
      <c r="H134" s="7"/>
      <c r="I134" s="10"/>
      <c r="J134" s="7"/>
      <c r="K134" s="3" t="s">
        <v>10</v>
      </c>
      <c r="L134" s="7"/>
      <c r="M134" s="10"/>
      <c r="N134" s="7"/>
      <c r="O134" s="3" t="s">
        <v>10</v>
      </c>
    </row>
    <row r="136" spans="1:20" ht="15.75" thickBot="1" x14ac:dyDescent="0.3">
      <c r="B136" s="5"/>
      <c r="C136" s="2"/>
      <c r="F136" s="5"/>
      <c r="G136" s="2"/>
      <c r="J136" s="5"/>
      <c r="K136" s="2"/>
      <c r="N136" s="5"/>
      <c r="O136" s="2"/>
    </row>
    <row r="137" spans="1:20" x14ac:dyDescent="0.25">
      <c r="C137" s="14" t="s">
        <v>18</v>
      </c>
      <c r="D137" s="19">
        <f>((D127-5) *D6 ) +D93</f>
        <v>390</v>
      </c>
      <c r="G137" s="14" t="s">
        <v>18</v>
      </c>
      <c r="H137" s="19">
        <f>((H127-5) *H6 ) +H93</f>
        <v>285</v>
      </c>
      <c r="K137" s="14" t="s">
        <v>18</v>
      </c>
      <c r="L137" s="19">
        <f>((L127-5) *L6 ) +L93</f>
        <v>480</v>
      </c>
      <c r="O137" s="14" t="s">
        <v>18</v>
      </c>
      <c r="P137" s="19">
        <f>((P127-5) *P6 ) +P93</f>
        <v>141</v>
      </c>
    </row>
    <row r="138" spans="1:20" ht="15.75" thickBot="1" x14ac:dyDescent="0.3">
      <c r="C138" s="16" t="s">
        <v>19</v>
      </c>
      <c r="D138" s="20">
        <f>D137-D93</f>
        <v>10</v>
      </c>
      <c r="G138" s="16" t="s">
        <v>19</v>
      </c>
      <c r="H138" s="20">
        <f>H137-H93</f>
        <v>5</v>
      </c>
      <c r="K138" s="16" t="s">
        <v>19</v>
      </c>
      <c r="L138" s="20">
        <f>L137-L93</f>
        <v>10</v>
      </c>
      <c r="O138" s="16" t="s">
        <v>19</v>
      </c>
      <c r="P138" s="20">
        <f>P137-P93</f>
        <v>5</v>
      </c>
    </row>
    <row r="140" spans="1:20" s="6" customFormat="1" x14ac:dyDescent="0.25">
      <c r="A140" s="12"/>
      <c r="B140" s="5" t="s">
        <v>0</v>
      </c>
      <c r="C140" s="5" t="s">
        <v>2</v>
      </c>
      <c r="D140" s="5" t="s">
        <v>3</v>
      </c>
      <c r="E140" s="12"/>
      <c r="F140" s="5" t="s">
        <v>0</v>
      </c>
      <c r="G140" s="5" t="s">
        <v>2</v>
      </c>
      <c r="H140" s="5" t="s">
        <v>3</v>
      </c>
      <c r="I140" s="12"/>
      <c r="J140" s="5" t="s">
        <v>0</v>
      </c>
      <c r="K140" s="5" t="s">
        <v>2</v>
      </c>
      <c r="L140" s="5" t="s">
        <v>3</v>
      </c>
      <c r="M140" s="12"/>
      <c r="N140" s="5" t="s">
        <v>0</v>
      </c>
      <c r="O140" s="5" t="s">
        <v>2</v>
      </c>
      <c r="P140" s="5" t="s">
        <v>3</v>
      </c>
      <c r="Q140" s="12"/>
      <c r="R140" s="26"/>
      <c r="S140" s="26"/>
      <c r="T140" s="26"/>
    </row>
    <row r="142" spans="1:20" x14ac:dyDescent="0.25">
      <c r="C142" s="1">
        <f>FLOOR(D137*0.75,5)</f>
        <v>290</v>
      </c>
      <c r="D142" s="1">
        <v>3</v>
      </c>
      <c r="G142" s="1">
        <f>FLOOR(H137*0.75,5)</f>
        <v>210</v>
      </c>
      <c r="H142" s="1">
        <v>3</v>
      </c>
      <c r="K142" s="1">
        <f>FLOOR(L137*0.75,5)</f>
        <v>360</v>
      </c>
      <c r="L142" s="1">
        <v>3</v>
      </c>
      <c r="O142" s="1">
        <f>FLOOR(P137*0.75,5)</f>
        <v>105</v>
      </c>
      <c r="P142" s="1">
        <v>3</v>
      </c>
    </row>
    <row r="143" spans="1:20" x14ac:dyDescent="0.25">
      <c r="C143" s="1">
        <f>FLOOR(D137*0.75,5)</f>
        <v>290</v>
      </c>
      <c r="D143" s="1">
        <v>3</v>
      </c>
      <c r="G143" s="1">
        <f>FLOOR(H137*0.75,5)</f>
        <v>210</v>
      </c>
      <c r="H143" s="1">
        <v>3</v>
      </c>
      <c r="K143" s="1">
        <f>FLOOR(L137*0.75,5)</f>
        <v>360</v>
      </c>
      <c r="L143" s="1">
        <v>3</v>
      </c>
      <c r="O143" s="1">
        <f>FLOOR(P137*0.75,5)</f>
        <v>105</v>
      </c>
      <c r="P143" s="1">
        <v>3</v>
      </c>
    </row>
    <row r="144" spans="1:20" x14ac:dyDescent="0.25">
      <c r="C144" s="1">
        <f>FLOOR(D137*0.75,5)</f>
        <v>290</v>
      </c>
      <c r="D144" s="1">
        <v>3</v>
      </c>
      <c r="G144" s="1">
        <f>FLOOR(H137*0.75,5)</f>
        <v>210</v>
      </c>
      <c r="H144" s="1">
        <v>3</v>
      </c>
      <c r="K144" s="1">
        <f>FLOOR(L137*0.75,5)</f>
        <v>360</v>
      </c>
      <c r="L144" s="1">
        <v>3</v>
      </c>
      <c r="O144" s="1">
        <f>FLOOR(P137*0.75,5)</f>
        <v>105</v>
      </c>
      <c r="P144" s="1">
        <v>3</v>
      </c>
    </row>
    <row r="145" spans="1:20" x14ac:dyDescent="0.25">
      <c r="C145" s="1">
        <f>FLOOR(D137*0.75,5)</f>
        <v>290</v>
      </c>
      <c r="D145" s="1">
        <v>3</v>
      </c>
      <c r="G145" s="1">
        <f>FLOOR(H137*0.75,5)</f>
        <v>210</v>
      </c>
      <c r="H145" s="1">
        <v>3</v>
      </c>
      <c r="K145" s="1">
        <f>FLOOR(L137*0.75,5)</f>
        <v>360</v>
      </c>
      <c r="L145" s="1">
        <v>3</v>
      </c>
      <c r="O145" s="1">
        <f>FLOOR(P137*0.75,5)</f>
        <v>105</v>
      </c>
      <c r="P145" s="1">
        <v>3</v>
      </c>
    </row>
    <row r="146" spans="1:20" x14ac:dyDescent="0.25">
      <c r="C146" s="1">
        <f>FLOOR(D137*0.75,5)</f>
        <v>290</v>
      </c>
      <c r="D146" s="1">
        <v>3</v>
      </c>
      <c r="G146" s="1">
        <f>FLOOR(H137*0.75,5)</f>
        <v>210</v>
      </c>
      <c r="H146" s="1">
        <v>3</v>
      </c>
      <c r="K146" s="1">
        <f>FLOOR(L137*0.75,5)</f>
        <v>360</v>
      </c>
      <c r="L146" s="1">
        <v>3</v>
      </c>
      <c r="O146" s="1">
        <f>FLOOR(P137*0.75,5)</f>
        <v>105</v>
      </c>
      <c r="P146" s="1">
        <v>3</v>
      </c>
    </row>
    <row r="147" spans="1:20" x14ac:dyDescent="0.25">
      <c r="C147" s="1">
        <f>FLOOR(D137*0.75,5)</f>
        <v>290</v>
      </c>
      <c r="D147" s="1">
        <v>3</v>
      </c>
      <c r="G147" s="1">
        <f>FLOOR(H137*0.75,5)</f>
        <v>210</v>
      </c>
      <c r="H147" s="1">
        <v>3</v>
      </c>
      <c r="K147" s="1">
        <f>FLOOR(L137*0.75,5)</f>
        <v>360</v>
      </c>
      <c r="L147" s="1">
        <v>3</v>
      </c>
      <c r="O147" s="1">
        <f>FLOOR(P137*0.75,5)</f>
        <v>105</v>
      </c>
      <c r="P147" s="1">
        <v>3</v>
      </c>
    </row>
    <row r="148" spans="1:20" x14ac:dyDescent="0.25">
      <c r="C148" s="1">
        <f>FLOOR(D137*0.75,5)</f>
        <v>290</v>
      </c>
      <c r="D148" s="1">
        <v>3</v>
      </c>
      <c r="G148" s="1">
        <f>FLOOR(H137*0.75,5)</f>
        <v>210</v>
      </c>
      <c r="H148" s="1">
        <v>3</v>
      </c>
      <c r="K148" s="1">
        <f>FLOOR(L137*0.75,5)</f>
        <v>360</v>
      </c>
      <c r="L148" s="1">
        <v>3</v>
      </c>
      <c r="O148" s="1">
        <f>FLOOR(P137*0.75,5)</f>
        <v>105</v>
      </c>
      <c r="P148" s="1">
        <v>3</v>
      </c>
    </row>
    <row r="149" spans="1:20" ht="15.75" thickBot="1" x14ac:dyDescent="0.3">
      <c r="C149" s="1"/>
      <c r="D149" s="1"/>
      <c r="G149" s="1"/>
      <c r="H149" s="1"/>
      <c r="K149" s="1"/>
      <c r="L149" s="1"/>
      <c r="O149" s="1"/>
      <c r="P149" s="1"/>
    </row>
    <row r="150" spans="1:20" x14ac:dyDescent="0.25">
      <c r="B150" s="28"/>
      <c r="C150" s="36" t="s">
        <v>23</v>
      </c>
      <c r="D150" s="31" t="s">
        <v>22</v>
      </c>
      <c r="F150" s="28"/>
      <c r="G150" s="36" t="s">
        <v>23</v>
      </c>
      <c r="H150" s="31" t="s">
        <v>22</v>
      </c>
      <c r="J150" s="28"/>
      <c r="K150" s="36" t="s">
        <v>23</v>
      </c>
      <c r="L150" s="31" t="s">
        <v>22</v>
      </c>
      <c r="N150" s="28"/>
      <c r="O150" s="36" t="s">
        <v>23</v>
      </c>
      <c r="P150" s="31" t="s">
        <v>22</v>
      </c>
    </row>
    <row r="151" spans="1:20" x14ac:dyDescent="0.25">
      <c r="B151" s="29" t="s">
        <v>20</v>
      </c>
      <c r="C151" s="32">
        <f>C142*D142+C143*D143+C144*D144+C145*D145+C146*D146+C147*D147+C148*D148</f>
        <v>6090</v>
      </c>
      <c r="D151" s="33">
        <f>C151-C130</f>
        <v>1925</v>
      </c>
      <c r="F151" s="29" t="s">
        <v>20</v>
      </c>
      <c r="G151" s="32">
        <f>G142*H142+G143*H143+G144*H144+G145*H145+G146*H146+G147*H147+G148*H148</f>
        <v>4410</v>
      </c>
      <c r="H151" s="33">
        <f>G151-G130</f>
        <v>1350</v>
      </c>
      <c r="J151" s="29" t="s">
        <v>20</v>
      </c>
      <c r="K151" s="32">
        <f>K142*L142+K143*L143+K144*L144+K145*L145+K146*L146+K147*L147+K148*L148</f>
        <v>7560</v>
      </c>
      <c r="L151" s="33">
        <f>K151-K130</f>
        <v>2405</v>
      </c>
      <c r="N151" s="29" t="s">
        <v>20</v>
      </c>
      <c r="O151" s="32">
        <f>O142*P142+O143*P143+O144*P144+O145*P145+O146*P146+O147*P147+O148*P148</f>
        <v>2205</v>
      </c>
      <c r="P151" s="33">
        <f>O151-O130</f>
        <v>730</v>
      </c>
    </row>
    <row r="152" spans="1:20" ht="15.75" thickBot="1" x14ac:dyDescent="0.3">
      <c r="B152" s="30" t="s">
        <v>21</v>
      </c>
      <c r="C152" s="34">
        <f>C151 / (D142+D143+D144+D145+D146+D147+D148)</f>
        <v>290</v>
      </c>
      <c r="D152" s="35">
        <f>C152-C131</f>
        <v>29.6875</v>
      </c>
      <c r="F152" s="30" t="s">
        <v>21</v>
      </c>
      <c r="G152" s="34">
        <f>G151 / (H142+H143+H144+H145+H146+H147+H148)</f>
        <v>210</v>
      </c>
      <c r="H152" s="35">
        <f>G152-G131</f>
        <v>18.75</v>
      </c>
      <c r="J152" s="30" t="s">
        <v>21</v>
      </c>
      <c r="K152" s="34">
        <f>K151 / (L142+L143+L144+L145+L146+L147+L148)</f>
        <v>360</v>
      </c>
      <c r="L152" s="35">
        <f>K152-K131</f>
        <v>37.8125</v>
      </c>
      <c r="N152" s="30" t="s">
        <v>21</v>
      </c>
      <c r="O152" s="34">
        <f>O151 / (P142+P143+P144+P145+P146+P147+P148)</f>
        <v>105</v>
      </c>
      <c r="P152" s="35">
        <f>O152-O131</f>
        <v>12.8125</v>
      </c>
    </row>
    <row r="154" spans="1:20" s="6" customFormat="1" x14ac:dyDescent="0.25">
      <c r="A154" s="12"/>
      <c r="B154" s="6" t="s">
        <v>4</v>
      </c>
      <c r="C154" s="5" t="s">
        <v>2</v>
      </c>
      <c r="D154" s="5" t="s">
        <v>3</v>
      </c>
      <c r="E154" s="12"/>
      <c r="F154" s="6" t="s">
        <v>4</v>
      </c>
      <c r="G154" s="5" t="s">
        <v>2</v>
      </c>
      <c r="H154" s="5" t="s">
        <v>3</v>
      </c>
      <c r="I154" s="12"/>
      <c r="J154" s="6" t="s">
        <v>4</v>
      </c>
      <c r="K154" s="5" t="s">
        <v>2</v>
      </c>
      <c r="L154" s="5" t="s">
        <v>3</v>
      </c>
      <c r="M154" s="12"/>
      <c r="N154" s="6" t="s">
        <v>4</v>
      </c>
      <c r="O154" s="5" t="s">
        <v>2</v>
      </c>
      <c r="P154" s="5" t="s">
        <v>3</v>
      </c>
      <c r="Q154" s="12"/>
      <c r="R154" s="26"/>
      <c r="S154" s="26"/>
      <c r="T154" s="26"/>
    </row>
    <row r="156" spans="1:20" x14ac:dyDescent="0.25">
      <c r="C156" s="1">
        <f>FLOOR(D137*0.7,5)</f>
        <v>270</v>
      </c>
      <c r="D156" s="1">
        <v>1</v>
      </c>
      <c r="G156" s="1">
        <f>FLOOR(H137*0.7,5)</f>
        <v>195</v>
      </c>
      <c r="H156" s="1">
        <v>1</v>
      </c>
      <c r="K156" s="1">
        <f>FLOOR(L137*0.7,5)</f>
        <v>335</v>
      </c>
      <c r="L156" s="1">
        <v>1</v>
      </c>
      <c r="O156" s="1">
        <f>FLOOR(P137*0.7,5)</f>
        <v>95</v>
      </c>
      <c r="P156" s="1">
        <v>1</v>
      </c>
    </row>
    <row r="157" spans="1:20" x14ac:dyDescent="0.25">
      <c r="C157" s="1">
        <f>FLOOR(D137*0.775,5)</f>
        <v>300</v>
      </c>
      <c r="D157" s="1">
        <v>1</v>
      </c>
      <c r="G157" s="1">
        <f>FLOOR(H137*0.775,5)</f>
        <v>220</v>
      </c>
      <c r="H157" s="1">
        <v>1</v>
      </c>
      <c r="K157" s="1">
        <f>FLOOR(L137*0.775,5)</f>
        <v>370</v>
      </c>
      <c r="L157" s="1">
        <v>1</v>
      </c>
      <c r="O157" s="1">
        <f>FLOOR(P137*0.775,5)</f>
        <v>105</v>
      </c>
      <c r="P157" s="1">
        <v>1</v>
      </c>
    </row>
    <row r="158" spans="1:20" x14ac:dyDescent="0.25">
      <c r="C158" s="1">
        <f>FLOOR(D137*0.825,5)</f>
        <v>320</v>
      </c>
      <c r="D158" s="1">
        <v>3</v>
      </c>
      <c r="G158" s="1">
        <f>FLOOR(H137*0.825,5)</f>
        <v>235</v>
      </c>
      <c r="H158" s="1">
        <v>3</v>
      </c>
      <c r="K158" s="1">
        <f>FLOOR(L137*0.825,5)</f>
        <v>395</v>
      </c>
      <c r="L158" s="1">
        <v>3</v>
      </c>
      <c r="O158" s="1">
        <f>FLOOR(P137*0.825,5)</f>
        <v>115</v>
      </c>
      <c r="P158" s="1">
        <v>3</v>
      </c>
    </row>
    <row r="159" spans="1:20" x14ac:dyDescent="0.25">
      <c r="C159" s="1">
        <f>FLOOR(D137*0.825,5)</f>
        <v>320</v>
      </c>
      <c r="D159" s="1">
        <v>3</v>
      </c>
      <c r="G159" s="1">
        <f>FLOOR(H137*0.825,5)</f>
        <v>235</v>
      </c>
      <c r="H159" s="1">
        <v>3</v>
      </c>
      <c r="K159" s="1">
        <f>FLOOR(L137*0.825,5)</f>
        <v>395</v>
      </c>
      <c r="L159" s="1">
        <v>3</v>
      </c>
      <c r="O159" s="1">
        <f>FLOOR(P137*0.825,5)</f>
        <v>115</v>
      </c>
      <c r="P159" s="1">
        <v>3</v>
      </c>
    </row>
    <row r="160" spans="1:20" x14ac:dyDescent="0.25">
      <c r="C160" s="1">
        <f>FLOOR(D137*0.825,5)</f>
        <v>320</v>
      </c>
      <c r="D160" s="1">
        <v>3</v>
      </c>
      <c r="G160" s="1">
        <f>FLOOR(H137*0.825,5)</f>
        <v>235</v>
      </c>
      <c r="H160" s="1">
        <v>3</v>
      </c>
      <c r="K160" s="1">
        <f>FLOOR(L137*0.825,5)</f>
        <v>395</v>
      </c>
      <c r="L160" s="1">
        <v>3</v>
      </c>
      <c r="O160" s="1">
        <f>FLOOR(P137*0.825,5)</f>
        <v>115</v>
      </c>
      <c r="P160" s="1">
        <v>3</v>
      </c>
    </row>
    <row r="161" spans="1:20" x14ac:dyDescent="0.25">
      <c r="C161" s="1">
        <f>FLOOR(D137*0.825,5)</f>
        <v>320</v>
      </c>
      <c r="D161" s="1">
        <v>3</v>
      </c>
      <c r="G161" s="1">
        <f>FLOOR(H137*0.825,5)</f>
        <v>235</v>
      </c>
      <c r="H161" s="1">
        <v>3</v>
      </c>
      <c r="K161" s="1">
        <f>FLOOR(L137*0.825,5)</f>
        <v>395</v>
      </c>
      <c r="L161" s="1">
        <v>3</v>
      </c>
      <c r="O161" s="1">
        <f>FLOOR(P137*0.825,5)</f>
        <v>115</v>
      </c>
      <c r="P161" s="1">
        <v>3</v>
      </c>
    </row>
    <row r="162" spans="1:20" x14ac:dyDescent="0.25">
      <c r="C162" s="1">
        <f>FLOOR(D137*0.825,5)</f>
        <v>320</v>
      </c>
      <c r="D162" s="1">
        <v>3</v>
      </c>
      <c r="G162" s="1">
        <f>FLOOR(H137*0.825,5)</f>
        <v>235</v>
      </c>
      <c r="H162" s="1">
        <v>3</v>
      </c>
      <c r="K162" s="1">
        <f>FLOOR(L137*0.825,5)</f>
        <v>395</v>
      </c>
      <c r="L162" s="1">
        <v>3</v>
      </c>
      <c r="O162" s="1">
        <f>FLOOR(P137*0.825,5)</f>
        <v>115</v>
      </c>
      <c r="P162" s="1">
        <v>3</v>
      </c>
    </row>
    <row r="163" spans="1:20" ht="15.75" thickBot="1" x14ac:dyDescent="0.3">
      <c r="C163" s="1"/>
      <c r="D163" s="1"/>
      <c r="G163" s="1"/>
      <c r="H163" s="1"/>
      <c r="K163" s="1"/>
      <c r="L163" s="1"/>
      <c r="O163" s="1"/>
      <c r="P163" s="1"/>
    </row>
    <row r="164" spans="1:20" x14ac:dyDescent="0.25">
      <c r="B164" s="28"/>
      <c r="C164" s="36" t="s">
        <v>23</v>
      </c>
      <c r="D164" s="31" t="s">
        <v>22</v>
      </c>
      <c r="F164" s="28"/>
      <c r="G164" s="36" t="s">
        <v>23</v>
      </c>
      <c r="H164" s="31" t="s">
        <v>22</v>
      </c>
      <c r="J164" s="28"/>
      <c r="K164" s="36" t="s">
        <v>23</v>
      </c>
      <c r="L164" s="31" t="s">
        <v>22</v>
      </c>
      <c r="N164" s="28"/>
      <c r="O164" s="36" t="s">
        <v>23</v>
      </c>
      <c r="P164" s="31" t="s">
        <v>22</v>
      </c>
    </row>
    <row r="165" spans="1:20" x14ac:dyDescent="0.25">
      <c r="B165" s="29" t="s">
        <v>20</v>
      </c>
      <c r="C165" s="32">
        <f>C156*D156+C157*D157+C158*D158+C159*D159+C160*D160+C161*D161+C162*D162</f>
        <v>5370</v>
      </c>
      <c r="D165" s="33">
        <f>C165-C151</f>
        <v>-720</v>
      </c>
      <c r="F165" s="29" t="s">
        <v>20</v>
      </c>
      <c r="G165" s="32">
        <f>G156*H156+G157*H157+G158*H158+G159*H159+G160*H160+G161*H161+G162*H162</f>
        <v>3940</v>
      </c>
      <c r="H165" s="33">
        <f>G165-G151</f>
        <v>-470</v>
      </c>
      <c r="J165" s="29" t="s">
        <v>20</v>
      </c>
      <c r="K165" s="32">
        <f>K156*L156+K157*L157+K158*L158+K159*L159+K160*L160+K161*L161+K162*L162</f>
        <v>6630</v>
      </c>
      <c r="L165" s="33">
        <f>K165-K151</f>
        <v>-930</v>
      </c>
      <c r="N165" s="29" t="s">
        <v>20</v>
      </c>
      <c r="O165" s="32">
        <f>O156*P156+O157*P157+O158*P158+O159*P159+O160*P160+O161*P161+O162*P162</f>
        <v>1925</v>
      </c>
      <c r="P165" s="33">
        <f>O165-O151</f>
        <v>-280</v>
      </c>
    </row>
    <row r="166" spans="1:20" ht="15.75" thickBot="1" x14ac:dyDescent="0.3">
      <c r="B166" s="30" t="s">
        <v>21</v>
      </c>
      <c r="C166" s="34">
        <f>C165 / (D156+D157+D158+D159+D160+D161+D162)</f>
        <v>315.88235294117646</v>
      </c>
      <c r="D166" s="35">
        <f>C166-C145</f>
        <v>25.882352941176464</v>
      </c>
      <c r="F166" s="30" t="s">
        <v>21</v>
      </c>
      <c r="G166" s="34">
        <f>G165 / (H156+H157+H158+H159+H160+H161+H162)</f>
        <v>231.76470588235293</v>
      </c>
      <c r="H166" s="35">
        <f>G166-G145</f>
        <v>21.764705882352928</v>
      </c>
      <c r="J166" s="30" t="s">
        <v>21</v>
      </c>
      <c r="K166" s="34">
        <f>K165 / (L156+L157+L158+L159+L160+L161+L162)</f>
        <v>390</v>
      </c>
      <c r="L166" s="35">
        <f>K166-K145</f>
        <v>30</v>
      </c>
      <c r="N166" s="30" t="s">
        <v>21</v>
      </c>
      <c r="O166" s="34">
        <f>O165 / (P156+P157+P158+P159+P160+P161+P162)</f>
        <v>113.23529411764706</v>
      </c>
      <c r="P166" s="35">
        <f>O166-O145</f>
        <v>8.235294117647058</v>
      </c>
    </row>
    <row r="168" spans="1:20" s="6" customFormat="1" x14ac:dyDescent="0.25">
      <c r="A168" s="12"/>
      <c r="B168" s="6" t="s">
        <v>5</v>
      </c>
      <c r="C168" s="5" t="s">
        <v>2</v>
      </c>
      <c r="D168" s="5" t="s">
        <v>3</v>
      </c>
      <c r="E168" s="12"/>
      <c r="F168" s="6" t="s">
        <v>5</v>
      </c>
      <c r="G168" s="5" t="s">
        <v>2</v>
      </c>
      <c r="H168" s="5" t="s">
        <v>3</v>
      </c>
      <c r="I168" s="12"/>
      <c r="J168" s="6" t="s">
        <v>5</v>
      </c>
      <c r="K168" s="5" t="s">
        <v>2</v>
      </c>
      <c r="L168" s="5" t="s">
        <v>3</v>
      </c>
      <c r="M168" s="12"/>
      <c r="N168" s="6" t="s">
        <v>5</v>
      </c>
      <c r="O168" s="5" t="s">
        <v>2</v>
      </c>
      <c r="P168" s="5" t="s">
        <v>3</v>
      </c>
      <c r="Q168" s="12"/>
      <c r="R168" s="26"/>
      <c r="S168" s="26"/>
      <c r="T168" s="26"/>
    </row>
    <row r="170" spans="1:20" x14ac:dyDescent="0.25">
      <c r="C170" s="1">
        <f>FLOOR(D137*0.5,5)</f>
        <v>195</v>
      </c>
      <c r="D170" s="1">
        <v>5</v>
      </c>
      <c r="G170" s="1">
        <f>FLOOR(H137*0.5,5)</f>
        <v>140</v>
      </c>
      <c r="H170" s="1">
        <v>5</v>
      </c>
      <c r="K170" s="1">
        <f>FLOOR(L137*0.5,5)</f>
        <v>240</v>
      </c>
      <c r="L170" s="1">
        <v>5</v>
      </c>
      <c r="O170" s="1">
        <f>FLOOR(P137*0.5,5)</f>
        <v>70</v>
      </c>
      <c r="P170" s="1">
        <v>5</v>
      </c>
    </row>
    <row r="171" spans="1:20" x14ac:dyDescent="0.25">
      <c r="C171" s="1">
        <f>FLOOR(D137*0.6,5)</f>
        <v>230</v>
      </c>
      <c r="D171" s="1">
        <v>3</v>
      </c>
      <c r="G171" s="1">
        <f>FLOOR(H137*0.6,5)</f>
        <v>170</v>
      </c>
      <c r="H171" s="1">
        <v>3</v>
      </c>
      <c r="K171" s="1">
        <f>FLOOR(L137*0.6,5)</f>
        <v>285</v>
      </c>
      <c r="L171" s="1">
        <v>3</v>
      </c>
      <c r="O171" s="1">
        <f>FLOOR(P137*0.6,5)</f>
        <v>80</v>
      </c>
      <c r="P171" s="1">
        <v>3</v>
      </c>
    </row>
    <row r="172" spans="1:20" x14ac:dyDescent="0.25">
      <c r="C172" s="1">
        <f>FLOOR(D137*0.7,5)</f>
        <v>270</v>
      </c>
      <c r="D172" s="1">
        <v>2</v>
      </c>
      <c r="G172" s="1">
        <f>FLOOR(H137*0.7,5)</f>
        <v>195</v>
      </c>
      <c r="H172" s="1">
        <v>2</v>
      </c>
      <c r="K172" s="1">
        <f>FLOOR(L137*0.7,5)</f>
        <v>335</v>
      </c>
      <c r="L172" s="1">
        <v>2</v>
      </c>
      <c r="O172" s="1">
        <f>FLOOR(P137*0.7,5)</f>
        <v>95</v>
      </c>
      <c r="P172" s="1">
        <v>2</v>
      </c>
    </row>
    <row r="173" spans="1:20" x14ac:dyDescent="0.25">
      <c r="C173" s="1">
        <f>FLOOR(D137*0.75,5)</f>
        <v>290</v>
      </c>
      <c r="D173" s="1">
        <v>1</v>
      </c>
      <c r="G173" s="1">
        <f>FLOOR(H137*0.75,5)</f>
        <v>210</v>
      </c>
      <c r="H173" s="1">
        <v>1</v>
      </c>
      <c r="K173" s="1">
        <f>FLOOR(L137*0.75,5)</f>
        <v>360</v>
      </c>
      <c r="L173" s="1">
        <v>1</v>
      </c>
      <c r="O173" s="1">
        <f>FLOOR(P137*0.75,5)</f>
        <v>105</v>
      </c>
      <c r="P173" s="1">
        <v>1</v>
      </c>
    </row>
    <row r="174" spans="1:20" x14ac:dyDescent="0.25">
      <c r="C174" s="1">
        <f>FLOOR(D137*0.8,5)</f>
        <v>310</v>
      </c>
      <c r="D174" s="1">
        <v>1</v>
      </c>
      <c r="G174" s="1">
        <f>FLOOR(H137*0.8,5)</f>
        <v>225</v>
      </c>
      <c r="H174" s="1">
        <v>1</v>
      </c>
      <c r="K174" s="1">
        <f>FLOOR(L137*0.8,5)</f>
        <v>380</v>
      </c>
      <c r="L174" s="1">
        <v>1</v>
      </c>
      <c r="O174" s="1">
        <f>FLOOR(P137*0.8,5)</f>
        <v>110</v>
      </c>
      <c r="P174" s="1">
        <v>1</v>
      </c>
    </row>
    <row r="175" spans="1:20" ht="15.75" thickBot="1" x14ac:dyDescent="0.3">
      <c r="C175" s="1">
        <f>FLOOR(D137*0.85,5)</f>
        <v>330</v>
      </c>
      <c r="D175" s="1">
        <v>1</v>
      </c>
      <c r="G175" s="1">
        <f>FLOOR(H137*0.85,5)</f>
        <v>240</v>
      </c>
      <c r="H175" s="1">
        <v>1</v>
      </c>
      <c r="K175" s="1">
        <f>FLOOR(L137*0.85,5)</f>
        <v>405</v>
      </c>
      <c r="L175" s="1">
        <v>1</v>
      </c>
      <c r="O175" s="1">
        <f>FLOOR(P137*0.85,5)</f>
        <v>115</v>
      </c>
      <c r="P175" s="1">
        <v>1</v>
      </c>
    </row>
    <row r="176" spans="1:20" ht="15.75" thickBot="1" x14ac:dyDescent="0.3">
      <c r="C176" s="1">
        <f>FLOOR(D137*0.9,5)</f>
        <v>350</v>
      </c>
      <c r="D176" s="8">
        <v>5</v>
      </c>
      <c r="G176" s="1">
        <f>FLOOR(H137*0.9,5)</f>
        <v>255</v>
      </c>
      <c r="H176" s="8">
        <v>5</v>
      </c>
      <c r="K176" s="1">
        <f>FLOOR(L137*0.9,5)</f>
        <v>430</v>
      </c>
      <c r="L176" s="8">
        <v>5</v>
      </c>
      <c r="O176" s="1">
        <f>FLOOR(P137*0.9,5)</f>
        <v>125</v>
      </c>
      <c r="P176" s="8">
        <v>5</v>
      </c>
    </row>
    <row r="177" spans="1:52" ht="15.75" thickBot="1" x14ac:dyDescent="0.3"/>
    <row r="178" spans="1:52" x14ac:dyDescent="0.25">
      <c r="B178" s="28"/>
      <c r="C178" s="36" t="s">
        <v>23</v>
      </c>
      <c r="D178" s="31" t="s">
        <v>22</v>
      </c>
      <c r="F178" s="28"/>
      <c r="G178" s="36" t="s">
        <v>23</v>
      </c>
      <c r="H178" s="31" t="s">
        <v>22</v>
      </c>
      <c r="J178" s="28"/>
      <c r="K178" s="36" t="s">
        <v>23</v>
      </c>
      <c r="L178" s="31" t="s">
        <v>22</v>
      </c>
      <c r="N178" s="28"/>
      <c r="O178" s="36" t="s">
        <v>23</v>
      </c>
      <c r="P178" s="31" t="s">
        <v>22</v>
      </c>
    </row>
    <row r="179" spans="1:52" x14ac:dyDescent="0.25">
      <c r="B179" s="29" t="s">
        <v>20</v>
      </c>
      <c r="C179" s="32">
        <f>C170*D170+C171*D171+C172*D172+C173*D173+C174*D174+C175*D175+C176*D176</f>
        <v>4885</v>
      </c>
      <c r="D179" s="33">
        <f>C179-C165</f>
        <v>-485</v>
      </c>
      <c r="F179" s="29" t="s">
        <v>20</v>
      </c>
      <c r="G179" s="32">
        <f>G170*H170+G171*H171+G172*H172+G173*H173+G174*H174+G175*H175+G176*H176</f>
        <v>3550</v>
      </c>
      <c r="H179" s="33">
        <f>G179-G165</f>
        <v>-390</v>
      </c>
      <c r="J179" s="29" t="s">
        <v>20</v>
      </c>
      <c r="K179" s="32">
        <f>K170*L170+K171*L171+K172*L172+K173*L173+K174*L174+K175*L175+K176*L176</f>
        <v>6020</v>
      </c>
      <c r="L179" s="33">
        <f>K179-K165</f>
        <v>-610</v>
      </c>
      <c r="N179" s="29" t="s">
        <v>20</v>
      </c>
      <c r="O179" s="32">
        <f>O170*P170+O171*P171+O172*P172+O173*P173+O174*P174+O175*P175+O176*P176</f>
        <v>1735</v>
      </c>
      <c r="P179" s="33">
        <f>O179-O165</f>
        <v>-190</v>
      </c>
    </row>
    <row r="180" spans="1:52" ht="15.75" thickBot="1" x14ac:dyDescent="0.3">
      <c r="B180" s="30" t="s">
        <v>21</v>
      </c>
      <c r="C180" s="34">
        <f>C179 / (D170+D171+D172+D173+D174+D175+D176)</f>
        <v>271.38888888888891</v>
      </c>
      <c r="D180" s="35">
        <f>C180-C166</f>
        <v>-44.49346405228755</v>
      </c>
      <c r="F180" s="30" t="s">
        <v>21</v>
      </c>
      <c r="G180" s="34">
        <f>G179 / (H170+H171+H172+H173+H174+H175+H176)</f>
        <v>197.22222222222223</v>
      </c>
      <c r="H180" s="35">
        <f>G180-G166</f>
        <v>-34.542483660130699</v>
      </c>
      <c r="J180" s="30" t="s">
        <v>21</v>
      </c>
      <c r="K180" s="34">
        <f>K179 / (L170+L171+L172+L173+L174+L175+L176)</f>
        <v>334.44444444444446</v>
      </c>
      <c r="L180" s="35">
        <f>K180-K166</f>
        <v>-55.555555555555543</v>
      </c>
      <c r="N180" s="30" t="s">
        <v>21</v>
      </c>
      <c r="O180" s="34">
        <f>O179 / (P170+P171+P172+P173+P174+P175+P176)</f>
        <v>96.388888888888886</v>
      </c>
      <c r="P180" s="35">
        <f>O180-O166</f>
        <v>-16.846405228758172</v>
      </c>
    </row>
    <row r="181" spans="1:52" ht="15.75" thickBot="1" x14ac:dyDescent="0.3"/>
    <row r="182" spans="1:52" x14ac:dyDescent="0.25">
      <c r="C182" s="14" t="s">
        <v>16</v>
      </c>
      <c r="D182" s="15">
        <f>((D176-3) *D6) +D137</f>
        <v>400</v>
      </c>
      <c r="G182" s="14" t="s">
        <v>16</v>
      </c>
      <c r="H182" s="15">
        <f>((H176-3) *H6) +H137</f>
        <v>290</v>
      </c>
      <c r="K182" s="14" t="s">
        <v>16</v>
      </c>
      <c r="L182" s="15">
        <f>((L176-3) *L6) +L137</f>
        <v>490</v>
      </c>
      <c r="O182" s="14" t="s">
        <v>16</v>
      </c>
      <c r="P182" s="15">
        <f>((P176-3) *P6) +P137</f>
        <v>146</v>
      </c>
    </row>
    <row r="183" spans="1:52" ht="15.75" thickBot="1" x14ac:dyDescent="0.3">
      <c r="C183" s="16" t="s">
        <v>17</v>
      </c>
      <c r="D183" s="17">
        <f>D182-D137</f>
        <v>10</v>
      </c>
      <c r="G183" s="16" t="s">
        <v>17</v>
      </c>
      <c r="H183" s="17">
        <f>H182-H137</f>
        <v>5</v>
      </c>
      <c r="K183" s="16" t="s">
        <v>17</v>
      </c>
      <c r="L183" s="17">
        <f>L182-L137</f>
        <v>10</v>
      </c>
      <c r="O183" s="16" t="s">
        <v>17</v>
      </c>
      <c r="P183" s="17">
        <f>P182-P137</f>
        <v>5</v>
      </c>
    </row>
    <row r="184" spans="1:52" s="11" customFormat="1" ht="30.75" customHeight="1" x14ac:dyDescent="0.25">
      <c r="B184" s="12"/>
      <c r="F184" s="12"/>
      <c r="J184" s="12"/>
      <c r="N184" s="12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</row>
    <row r="185" spans="1:52" x14ac:dyDescent="0.25">
      <c r="A185" s="25"/>
      <c r="B185" s="26"/>
      <c r="C185" s="25"/>
      <c r="D185" s="25"/>
      <c r="E185" s="25"/>
      <c r="F185" s="26"/>
      <c r="G185" s="25"/>
      <c r="H185" s="25"/>
      <c r="I185" s="25"/>
      <c r="J185" s="26"/>
      <c r="K185" s="25"/>
      <c r="L185" s="25"/>
      <c r="M185" s="25"/>
      <c r="N185" s="26"/>
      <c r="O185" s="25"/>
      <c r="P185" s="25"/>
      <c r="Q185" s="25"/>
    </row>
    <row r="186" spans="1:52" x14ac:dyDescent="0.25">
      <c r="A186" s="25"/>
      <c r="B186" s="26"/>
      <c r="C186" s="25"/>
      <c r="D186" s="25"/>
      <c r="E186" s="25"/>
      <c r="F186" s="26"/>
      <c r="G186" s="25"/>
      <c r="H186" s="25"/>
      <c r="I186" s="25"/>
      <c r="J186" s="26"/>
      <c r="K186" s="25"/>
      <c r="L186" s="25"/>
      <c r="M186" s="25"/>
      <c r="N186" s="26"/>
      <c r="O186" s="25"/>
      <c r="P186" s="25"/>
      <c r="Q186" s="25"/>
    </row>
    <row r="187" spans="1:52" x14ac:dyDescent="0.25">
      <c r="A187" s="25"/>
      <c r="B187" s="26"/>
      <c r="C187" s="25"/>
      <c r="D187" s="25"/>
      <c r="E187" s="25"/>
      <c r="F187" s="26"/>
      <c r="G187" s="25"/>
      <c r="H187" s="25"/>
      <c r="I187" s="25"/>
      <c r="J187" s="26"/>
      <c r="K187" s="25"/>
      <c r="L187" s="25"/>
      <c r="M187" s="25"/>
      <c r="N187" s="26"/>
      <c r="O187" s="25"/>
      <c r="P187" s="25"/>
      <c r="Q187" s="25"/>
    </row>
    <row r="188" spans="1:52" x14ac:dyDescent="0.25">
      <c r="A188" s="25"/>
      <c r="B188" s="26"/>
      <c r="C188" s="25"/>
      <c r="D188" s="25"/>
      <c r="E188" s="25"/>
      <c r="F188" s="26"/>
      <c r="G188" s="25"/>
      <c r="H188" s="25"/>
      <c r="I188" s="25"/>
      <c r="J188" s="26"/>
      <c r="K188" s="25"/>
      <c r="L188" s="25"/>
      <c r="M188" s="25"/>
      <c r="N188" s="26"/>
      <c r="O188" s="25"/>
      <c r="P188" s="25"/>
      <c r="Q188" s="25"/>
    </row>
    <row r="189" spans="1:52" x14ac:dyDescent="0.25">
      <c r="A189" s="25"/>
      <c r="B189" s="26"/>
      <c r="C189" s="25"/>
      <c r="D189" s="25"/>
      <c r="E189" s="25"/>
      <c r="F189" s="26"/>
      <c r="G189" s="25"/>
      <c r="H189" s="25"/>
      <c r="I189" s="25"/>
      <c r="J189" s="26"/>
      <c r="K189" s="25"/>
      <c r="L189" s="25"/>
      <c r="M189" s="25"/>
      <c r="N189" s="26"/>
      <c r="O189" s="25"/>
      <c r="P189" s="25"/>
      <c r="Q189" s="25"/>
    </row>
    <row r="190" spans="1:52" x14ac:dyDescent="0.25">
      <c r="A190" s="25"/>
      <c r="B190" s="26"/>
      <c r="C190" s="25"/>
      <c r="D190" s="25"/>
      <c r="E190" s="25"/>
      <c r="F190" s="26"/>
      <c r="G190" s="25"/>
      <c r="H190" s="25"/>
      <c r="I190" s="25"/>
      <c r="J190" s="26"/>
      <c r="K190" s="25"/>
      <c r="L190" s="25"/>
      <c r="M190" s="25"/>
      <c r="N190" s="26"/>
      <c r="O190" s="25"/>
      <c r="P190" s="25"/>
      <c r="Q190" s="25"/>
    </row>
    <row r="191" spans="1:52" x14ac:dyDescent="0.25">
      <c r="A191" s="25"/>
      <c r="B191" s="26"/>
      <c r="C191" s="25"/>
      <c r="D191" s="25"/>
      <c r="E191" s="25"/>
      <c r="F191" s="26"/>
      <c r="G191" s="25"/>
      <c r="H191" s="25"/>
      <c r="I191" s="25"/>
      <c r="J191" s="26"/>
      <c r="K191" s="25"/>
      <c r="L191" s="25"/>
      <c r="M191" s="25"/>
      <c r="N191" s="26"/>
      <c r="O191" s="25"/>
      <c r="P191" s="25"/>
      <c r="Q191" s="25"/>
    </row>
    <row r="192" spans="1:52" x14ac:dyDescent="0.25">
      <c r="A192" s="25"/>
      <c r="B192" s="26"/>
      <c r="C192" s="25"/>
      <c r="D192" s="25"/>
      <c r="E192" s="25"/>
      <c r="F192" s="26"/>
      <c r="G192" s="25"/>
      <c r="H192" s="25"/>
      <c r="I192" s="25"/>
      <c r="J192" s="26"/>
      <c r="K192" s="25"/>
      <c r="L192" s="25"/>
      <c r="M192" s="25"/>
      <c r="N192" s="26"/>
      <c r="O192" s="25"/>
      <c r="P192" s="25"/>
      <c r="Q192" s="25"/>
    </row>
    <row r="193" spans="1:17" x14ac:dyDescent="0.25">
      <c r="A193" s="25"/>
      <c r="B193" s="26"/>
      <c r="C193" s="25"/>
      <c r="D193" s="25"/>
      <c r="E193" s="25"/>
      <c r="F193" s="26"/>
      <c r="G193" s="25"/>
      <c r="H193" s="25"/>
      <c r="I193" s="25"/>
      <c r="J193" s="26"/>
      <c r="K193" s="25"/>
      <c r="L193" s="25"/>
      <c r="M193" s="25"/>
      <c r="N193" s="26"/>
      <c r="O193" s="25"/>
      <c r="P193" s="25"/>
      <c r="Q193" s="25"/>
    </row>
    <row r="194" spans="1:17" x14ac:dyDescent="0.25">
      <c r="A194" s="25"/>
      <c r="B194" s="26"/>
      <c r="C194" s="25"/>
      <c r="D194" s="25"/>
      <c r="E194" s="25"/>
      <c r="F194" s="26"/>
      <c r="G194" s="25"/>
      <c r="H194" s="25"/>
      <c r="I194" s="25"/>
      <c r="J194" s="26"/>
      <c r="K194" s="25"/>
      <c r="L194" s="25"/>
      <c r="M194" s="25"/>
      <c r="N194" s="26"/>
      <c r="O194" s="25"/>
      <c r="P194" s="25"/>
      <c r="Q194" s="25"/>
    </row>
    <row r="195" spans="1:17" x14ac:dyDescent="0.25">
      <c r="A195" s="25"/>
      <c r="B195" s="26"/>
      <c r="C195" s="25"/>
      <c r="D195" s="25"/>
      <c r="E195" s="25"/>
      <c r="F195" s="26"/>
      <c r="G195" s="25"/>
      <c r="H195" s="25"/>
      <c r="I195" s="25"/>
      <c r="J195" s="26"/>
      <c r="K195" s="25"/>
      <c r="L195" s="25"/>
      <c r="M195" s="25"/>
      <c r="N195" s="26"/>
      <c r="O195" s="25"/>
      <c r="P195" s="25"/>
      <c r="Q195" s="25"/>
    </row>
    <row r="196" spans="1:17" x14ac:dyDescent="0.25">
      <c r="A196" s="25"/>
      <c r="B196" s="26"/>
      <c r="C196" s="25"/>
      <c r="D196" s="25"/>
      <c r="E196" s="25"/>
      <c r="F196" s="26"/>
      <c r="G196" s="25"/>
      <c r="H196" s="25"/>
      <c r="I196" s="25"/>
      <c r="J196" s="26"/>
      <c r="K196" s="25"/>
      <c r="L196" s="25"/>
      <c r="M196" s="25"/>
      <c r="N196" s="26"/>
      <c r="O196" s="25"/>
      <c r="P196" s="25"/>
      <c r="Q196" s="25"/>
    </row>
    <row r="197" spans="1:17" x14ac:dyDescent="0.25">
      <c r="A197" s="25"/>
      <c r="B197" s="26"/>
      <c r="C197" s="25"/>
      <c r="D197" s="25"/>
      <c r="E197" s="25"/>
      <c r="F197" s="26"/>
      <c r="G197" s="25"/>
      <c r="H197" s="25"/>
      <c r="I197" s="25"/>
      <c r="J197" s="26"/>
      <c r="K197" s="25"/>
      <c r="L197" s="25"/>
      <c r="M197" s="25"/>
      <c r="N197" s="26"/>
      <c r="O197" s="25"/>
      <c r="P197" s="25"/>
      <c r="Q197" s="25"/>
    </row>
    <row r="198" spans="1:17" x14ac:dyDescent="0.25">
      <c r="A198" s="25"/>
      <c r="B198" s="26"/>
      <c r="C198" s="25"/>
      <c r="D198" s="25"/>
      <c r="E198" s="25"/>
      <c r="F198" s="26"/>
      <c r="G198" s="25"/>
      <c r="H198" s="25"/>
      <c r="I198" s="25"/>
      <c r="J198" s="26"/>
      <c r="K198" s="25"/>
      <c r="L198" s="25"/>
      <c r="M198" s="25"/>
      <c r="N198" s="26"/>
      <c r="O198" s="25"/>
      <c r="P198" s="25"/>
      <c r="Q198" s="25"/>
    </row>
    <row r="199" spans="1:17" x14ac:dyDescent="0.25">
      <c r="A199" s="25"/>
      <c r="B199" s="26"/>
      <c r="C199" s="25"/>
      <c r="D199" s="25"/>
      <c r="E199" s="25"/>
      <c r="F199" s="26"/>
      <c r="G199" s="25"/>
      <c r="H199" s="25"/>
      <c r="I199" s="25"/>
      <c r="J199" s="26"/>
      <c r="K199" s="25"/>
      <c r="L199" s="25"/>
      <c r="M199" s="25"/>
      <c r="N199" s="26"/>
      <c r="O199" s="25"/>
      <c r="P199" s="25"/>
      <c r="Q199" s="25"/>
    </row>
    <row r="200" spans="1:17" x14ac:dyDescent="0.25">
      <c r="A200" s="25"/>
      <c r="B200" s="26"/>
      <c r="C200" s="25"/>
      <c r="D200" s="25"/>
      <c r="E200" s="25"/>
      <c r="F200" s="26"/>
      <c r="G200" s="25"/>
      <c r="H200" s="25"/>
      <c r="I200" s="25"/>
      <c r="J200" s="26"/>
      <c r="K200" s="25"/>
      <c r="L200" s="25"/>
      <c r="M200" s="25"/>
      <c r="N200" s="26"/>
      <c r="O200" s="25"/>
      <c r="P200" s="25"/>
      <c r="Q200" s="25"/>
    </row>
    <row r="201" spans="1:17" x14ac:dyDescent="0.25">
      <c r="A201" s="25"/>
      <c r="B201" s="26"/>
      <c r="C201" s="25"/>
      <c r="D201" s="25"/>
      <c r="E201" s="25"/>
      <c r="F201" s="26"/>
      <c r="G201" s="25"/>
      <c r="H201" s="25"/>
      <c r="I201" s="25"/>
      <c r="J201" s="26"/>
      <c r="K201" s="25"/>
      <c r="L201" s="25"/>
      <c r="M201" s="25"/>
      <c r="N201" s="26"/>
      <c r="O201" s="25"/>
      <c r="P201" s="25"/>
      <c r="Q201" s="25"/>
    </row>
    <row r="202" spans="1:17" x14ac:dyDescent="0.25">
      <c r="A202" s="25"/>
      <c r="B202" s="26"/>
      <c r="C202" s="25"/>
      <c r="D202" s="25"/>
      <c r="E202" s="25"/>
      <c r="F202" s="26"/>
      <c r="G202" s="25"/>
      <c r="H202" s="25"/>
      <c r="I202" s="25"/>
      <c r="J202" s="26"/>
      <c r="K202" s="25"/>
      <c r="L202" s="25"/>
      <c r="M202" s="25"/>
      <c r="N202" s="26"/>
      <c r="O202" s="25"/>
      <c r="P202" s="25"/>
      <c r="Q202" s="25"/>
    </row>
    <row r="203" spans="1:17" x14ac:dyDescent="0.25">
      <c r="A203" s="25"/>
      <c r="B203" s="26"/>
      <c r="C203" s="25"/>
      <c r="D203" s="25"/>
      <c r="E203" s="25"/>
      <c r="F203" s="26"/>
      <c r="G203" s="25"/>
      <c r="H203" s="25"/>
      <c r="I203" s="25"/>
      <c r="J203" s="26"/>
      <c r="K203" s="25"/>
      <c r="L203" s="25"/>
      <c r="M203" s="25"/>
      <c r="N203" s="26"/>
      <c r="O203" s="25"/>
      <c r="P203" s="25"/>
      <c r="Q203" s="25"/>
    </row>
    <row r="204" spans="1:17" x14ac:dyDescent="0.25">
      <c r="A204" s="25"/>
      <c r="B204" s="26"/>
      <c r="C204" s="25"/>
      <c r="D204" s="25"/>
      <c r="E204" s="25"/>
      <c r="F204" s="26"/>
      <c r="G204" s="25"/>
      <c r="H204" s="25"/>
      <c r="I204" s="25"/>
      <c r="J204" s="26"/>
      <c r="K204" s="25"/>
      <c r="L204" s="25"/>
      <c r="M204" s="25"/>
      <c r="N204" s="26"/>
      <c r="O204" s="25"/>
      <c r="P204" s="25"/>
      <c r="Q204" s="25"/>
    </row>
    <row r="205" spans="1:17" x14ac:dyDescent="0.25">
      <c r="A205" s="25"/>
      <c r="B205" s="26"/>
      <c r="C205" s="25"/>
      <c r="D205" s="25"/>
      <c r="E205" s="25"/>
      <c r="F205" s="26"/>
      <c r="G205" s="25"/>
      <c r="H205" s="25"/>
      <c r="I205" s="25"/>
      <c r="J205" s="26"/>
      <c r="K205" s="25"/>
      <c r="L205" s="25"/>
      <c r="M205" s="25"/>
      <c r="N205" s="26"/>
      <c r="O205" s="25"/>
      <c r="P205" s="25"/>
      <c r="Q205" s="25"/>
    </row>
    <row r="206" spans="1:17" x14ac:dyDescent="0.25">
      <c r="A206" s="25"/>
      <c r="B206" s="26"/>
      <c r="C206" s="25"/>
      <c r="D206" s="25"/>
      <c r="E206" s="25"/>
      <c r="F206" s="26"/>
      <c r="G206" s="25"/>
      <c r="H206" s="25"/>
      <c r="I206" s="25"/>
      <c r="J206" s="26"/>
      <c r="K206" s="25"/>
      <c r="L206" s="25"/>
      <c r="M206" s="25"/>
      <c r="N206" s="26"/>
      <c r="O206" s="25"/>
      <c r="P206" s="25"/>
      <c r="Q206" s="25"/>
    </row>
    <row r="207" spans="1:17" x14ac:dyDescent="0.25">
      <c r="A207" s="25"/>
      <c r="B207" s="26"/>
      <c r="C207" s="25"/>
      <c r="D207" s="25"/>
      <c r="E207" s="25"/>
      <c r="F207" s="26"/>
      <c r="G207" s="25"/>
      <c r="H207" s="25"/>
      <c r="I207" s="25"/>
      <c r="J207" s="26"/>
      <c r="K207" s="25"/>
      <c r="L207" s="25"/>
      <c r="M207" s="25"/>
      <c r="N207" s="26"/>
      <c r="O207" s="25"/>
      <c r="P207" s="25"/>
      <c r="Q207" s="25"/>
    </row>
    <row r="208" spans="1:17" x14ac:dyDescent="0.25">
      <c r="A208" s="25"/>
      <c r="B208" s="26"/>
      <c r="C208" s="25"/>
      <c r="D208" s="25"/>
      <c r="E208" s="25"/>
      <c r="F208" s="26"/>
      <c r="G208" s="25"/>
      <c r="H208" s="25"/>
      <c r="I208" s="25"/>
      <c r="J208" s="26"/>
      <c r="K208" s="25"/>
      <c r="L208" s="25"/>
      <c r="M208" s="25"/>
      <c r="N208" s="26"/>
      <c r="O208" s="25"/>
      <c r="P208" s="25"/>
      <c r="Q208" s="25"/>
    </row>
    <row r="209" spans="1:17" x14ac:dyDescent="0.25">
      <c r="A209" s="25"/>
      <c r="B209" s="26"/>
      <c r="C209" s="25"/>
      <c r="D209" s="25"/>
      <c r="E209" s="25"/>
      <c r="F209" s="26"/>
      <c r="G209" s="25"/>
      <c r="H209" s="25"/>
      <c r="I209" s="25"/>
      <c r="J209" s="26"/>
      <c r="K209" s="25"/>
      <c r="L209" s="25"/>
      <c r="M209" s="25"/>
      <c r="N209" s="26"/>
      <c r="O209" s="25"/>
      <c r="P209" s="25"/>
      <c r="Q209" s="25"/>
    </row>
    <row r="210" spans="1:17" x14ac:dyDescent="0.25">
      <c r="A210" s="25"/>
      <c r="B210" s="26"/>
      <c r="C210" s="25"/>
      <c r="D210" s="25"/>
      <c r="E210" s="25"/>
      <c r="F210" s="26"/>
      <c r="G210" s="25"/>
      <c r="H210" s="25"/>
      <c r="I210" s="25"/>
      <c r="J210" s="26"/>
      <c r="K210" s="25"/>
      <c r="L210" s="25"/>
      <c r="M210" s="25"/>
      <c r="N210" s="26"/>
      <c r="O210" s="25"/>
      <c r="P210" s="25"/>
      <c r="Q210" s="25"/>
    </row>
    <row r="211" spans="1:17" x14ac:dyDescent="0.25">
      <c r="A211" s="25"/>
      <c r="B211" s="26"/>
      <c r="C211" s="25"/>
      <c r="D211" s="25"/>
      <c r="E211" s="25"/>
      <c r="F211" s="26"/>
      <c r="G211" s="25"/>
      <c r="H211" s="25"/>
      <c r="I211" s="25"/>
      <c r="J211" s="26"/>
      <c r="K211" s="25"/>
      <c r="L211" s="25"/>
      <c r="M211" s="25"/>
      <c r="N211" s="26"/>
      <c r="O211" s="25"/>
      <c r="P211" s="25"/>
      <c r="Q211" s="25"/>
    </row>
    <row r="212" spans="1:17" x14ac:dyDescent="0.25">
      <c r="A212" s="25"/>
      <c r="B212" s="26"/>
      <c r="C212" s="25"/>
      <c r="D212" s="25"/>
      <c r="E212" s="25"/>
      <c r="F212" s="26"/>
      <c r="G212" s="25"/>
      <c r="H212" s="25"/>
      <c r="I212" s="25"/>
      <c r="J212" s="26"/>
      <c r="K212" s="25"/>
      <c r="L212" s="25"/>
      <c r="M212" s="25"/>
      <c r="N212" s="26"/>
      <c r="O212" s="25"/>
      <c r="P212" s="25"/>
      <c r="Q212" s="25"/>
    </row>
    <row r="213" spans="1:17" x14ac:dyDescent="0.25">
      <c r="A213" s="25"/>
      <c r="B213" s="26"/>
      <c r="C213" s="25"/>
      <c r="D213" s="25"/>
      <c r="E213" s="25"/>
      <c r="F213" s="26"/>
      <c r="G213" s="25"/>
      <c r="H213" s="25"/>
      <c r="I213" s="25"/>
      <c r="J213" s="26"/>
      <c r="K213" s="25"/>
      <c r="L213" s="25"/>
      <c r="M213" s="25"/>
      <c r="N213" s="26"/>
      <c r="O213" s="25"/>
      <c r="P213" s="25"/>
      <c r="Q213" s="25"/>
    </row>
    <row r="214" spans="1:17" x14ac:dyDescent="0.25">
      <c r="A214" s="25"/>
      <c r="B214" s="26"/>
      <c r="C214" s="25"/>
      <c r="D214" s="25"/>
      <c r="E214" s="25"/>
      <c r="F214" s="26"/>
      <c r="G214" s="25"/>
      <c r="H214" s="25"/>
      <c r="I214" s="25"/>
      <c r="J214" s="26"/>
      <c r="K214" s="25"/>
      <c r="L214" s="25"/>
      <c r="M214" s="25"/>
      <c r="N214" s="26"/>
      <c r="O214" s="25"/>
      <c r="P214" s="25"/>
      <c r="Q214" s="25"/>
    </row>
    <row r="215" spans="1:17" x14ac:dyDescent="0.25">
      <c r="A215" s="25"/>
      <c r="B215" s="26"/>
      <c r="C215" s="25"/>
      <c r="D215" s="25"/>
      <c r="E215" s="25"/>
      <c r="F215" s="26"/>
      <c r="G215" s="25"/>
      <c r="H215" s="25"/>
      <c r="I215" s="25"/>
      <c r="J215" s="26"/>
      <c r="K215" s="25"/>
      <c r="L215" s="25"/>
      <c r="M215" s="25"/>
      <c r="N215" s="26"/>
      <c r="O215" s="25"/>
      <c r="P215" s="25"/>
      <c r="Q215" s="25"/>
    </row>
    <row r="216" spans="1:17" x14ac:dyDescent="0.25">
      <c r="A216" s="25"/>
      <c r="B216" s="26"/>
      <c r="C216" s="25"/>
      <c r="D216" s="25"/>
      <c r="E216" s="25"/>
      <c r="F216" s="26"/>
      <c r="G216" s="25"/>
      <c r="H216" s="25"/>
      <c r="I216" s="25"/>
      <c r="J216" s="26"/>
      <c r="K216" s="25"/>
      <c r="L216" s="25"/>
      <c r="M216" s="25"/>
      <c r="N216" s="26"/>
      <c r="O216" s="25"/>
      <c r="P216" s="25"/>
      <c r="Q216" s="25"/>
    </row>
    <row r="217" spans="1:17" x14ac:dyDescent="0.25">
      <c r="A217" s="25"/>
      <c r="B217" s="26"/>
      <c r="C217" s="25"/>
      <c r="D217" s="25"/>
      <c r="E217" s="25"/>
      <c r="F217" s="26"/>
      <c r="G217" s="25"/>
      <c r="H217" s="25"/>
      <c r="I217" s="25"/>
      <c r="J217" s="26"/>
      <c r="K217" s="25"/>
      <c r="L217" s="25"/>
      <c r="M217" s="25"/>
      <c r="N217" s="26"/>
      <c r="O217" s="25"/>
      <c r="P217" s="25"/>
      <c r="Q217" s="25"/>
    </row>
    <row r="218" spans="1:17" x14ac:dyDescent="0.25">
      <c r="A218" s="25"/>
      <c r="B218" s="26"/>
      <c r="C218" s="25"/>
      <c r="D218" s="25"/>
      <c r="E218" s="25"/>
      <c r="F218" s="26"/>
      <c r="G218" s="25"/>
      <c r="H218" s="25"/>
      <c r="I218" s="25"/>
      <c r="J218" s="26"/>
      <c r="K218" s="25"/>
      <c r="L218" s="25"/>
      <c r="M218" s="25"/>
      <c r="N218" s="26"/>
      <c r="O218" s="25"/>
      <c r="P218" s="25"/>
      <c r="Q218" s="25"/>
    </row>
    <row r="219" spans="1:17" x14ac:dyDescent="0.25">
      <c r="A219" s="25"/>
      <c r="B219" s="26"/>
      <c r="C219" s="25"/>
      <c r="D219" s="25"/>
      <c r="E219" s="25"/>
      <c r="F219" s="26"/>
      <c r="G219" s="25"/>
      <c r="H219" s="25"/>
      <c r="I219" s="25"/>
      <c r="J219" s="26"/>
      <c r="K219" s="25"/>
      <c r="L219" s="25"/>
      <c r="M219" s="25"/>
      <c r="N219" s="26"/>
      <c r="O219" s="25"/>
      <c r="P219" s="25"/>
      <c r="Q219" s="25"/>
    </row>
    <row r="220" spans="1:17" x14ac:dyDescent="0.25">
      <c r="A220" s="25"/>
      <c r="B220" s="26"/>
      <c r="C220" s="25"/>
      <c r="D220" s="25"/>
      <c r="E220" s="25"/>
      <c r="F220" s="26"/>
      <c r="G220" s="25"/>
      <c r="H220" s="25"/>
      <c r="I220" s="25"/>
      <c r="J220" s="26"/>
      <c r="K220" s="25"/>
      <c r="L220" s="25"/>
      <c r="M220" s="25"/>
      <c r="N220" s="26"/>
      <c r="O220" s="25"/>
      <c r="P220" s="25"/>
      <c r="Q220" s="25"/>
    </row>
    <row r="221" spans="1:17" x14ac:dyDescent="0.25">
      <c r="A221" s="25"/>
      <c r="B221" s="26"/>
      <c r="C221" s="25"/>
      <c r="D221" s="25"/>
      <c r="E221" s="25"/>
      <c r="F221" s="26"/>
      <c r="G221" s="25"/>
      <c r="H221" s="25"/>
      <c r="I221" s="25"/>
      <c r="J221" s="26"/>
      <c r="K221" s="25"/>
      <c r="L221" s="25"/>
      <c r="M221" s="25"/>
      <c r="N221" s="26"/>
      <c r="O221" s="25"/>
      <c r="P221" s="25"/>
      <c r="Q221" s="25"/>
    </row>
    <row r="222" spans="1:17" x14ac:dyDescent="0.25">
      <c r="A222" s="25"/>
      <c r="B222" s="26"/>
      <c r="C222" s="25"/>
      <c r="D222" s="25"/>
      <c r="E222" s="25"/>
      <c r="F222" s="26"/>
      <c r="G222" s="25"/>
      <c r="H222" s="25"/>
      <c r="I222" s="25"/>
      <c r="J222" s="26"/>
      <c r="K222" s="25"/>
      <c r="L222" s="25"/>
      <c r="M222" s="25"/>
      <c r="N222" s="26"/>
      <c r="O222" s="25"/>
      <c r="P222" s="25"/>
      <c r="Q222" s="25"/>
    </row>
    <row r="223" spans="1:17" x14ac:dyDescent="0.25">
      <c r="A223" s="25"/>
      <c r="B223" s="26"/>
      <c r="C223" s="25"/>
      <c r="D223" s="25"/>
      <c r="E223" s="25"/>
      <c r="F223" s="26"/>
      <c r="G223" s="25"/>
      <c r="H223" s="25"/>
      <c r="I223" s="25"/>
      <c r="J223" s="26"/>
      <c r="K223" s="25"/>
      <c r="L223" s="25"/>
      <c r="M223" s="25"/>
      <c r="N223" s="26"/>
      <c r="O223" s="25"/>
      <c r="P223" s="25"/>
      <c r="Q223" s="25"/>
    </row>
    <row r="224" spans="1:17" x14ac:dyDescent="0.25">
      <c r="A224" s="25"/>
      <c r="B224" s="26"/>
      <c r="C224" s="25"/>
      <c r="D224" s="25"/>
      <c r="E224" s="25"/>
      <c r="F224" s="26"/>
      <c r="G224" s="25"/>
      <c r="H224" s="25"/>
      <c r="I224" s="25"/>
      <c r="J224" s="26"/>
      <c r="K224" s="25"/>
      <c r="L224" s="25"/>
      <c r="M224" s="25"/>
      <c r="N224" s="26"/>
      <c r="O224" s="25"/>
      <c r="P224" s="25"/>
      <c r="Q224" s="25"/>
    </row>
    <row r="225" spans="1:17" x14ac:dyDescent="0.25">
      <c r="A225" s="25"/>
      <c r="B225" s="26"/>
      <c r="C225" s="25"/>
      <c r="D225" s="25"/>
      <c r="E225" s="25"/>
      <c r="F225" s="26"/>
      <c r="G225" s="25"/>
      <c r="H225" s="25"/>
      <c r="I225" s="25"/>
      <c r="J225" s="26"/>
      <c r="K225" s="25"/>
      <c r="L225" s="25"/>
      <c r="M225" s="25"/>
      <c r="N225" s="26"/>
      <c r="O225" s="25"/>
      <c r="P225" s="25"/>
      <c r="Q225" s="25"/>
    </row>
    <row r="226" spans="1:17" x14ac:dyDescent="0.25">
      <c r="A226" s="25"/>
      <c r="B226" s="26"/>
      <c r="C226" s="25"/>
      <c r="D226" s="25"/>
      <c r="E226" s="25"/>
      <c r="F226" s="26"/>
      <c r="G226" s="25"/>
      <c r="H226" s="25"/>
      <c r="I226" s="25"/>
      <c r="J226" s="26"/>
      <c r="K226" s="25"/>
      <c r="L226" s="25"/>
      <c r="M226" s="25"/>
      <c r="N226" s="26"/>
      <c r="O226" s="25"/>
      <c r="P226" s="25"/>
      <c r="Q226" s="25"/>
    </row>
    <row r="227" spans="1:17" x14ac:dyDescent="0.25">
      <c r="A227" s="25"/>
      <c r="B227" s="26"/>
      <c r="C227" s="25"/>
      <c r="D227" s="25"/>
      <c r="E227" s="25"/>
      <c r="F227" s="26"/>
      <c r="G227" s="25"/>
      <c r="H227" s="25"/>
      <c r="I227" s="25"/>
      <c r="J227" s="26"/>
      <c r="K227" s="25"/>
      <c r="L227" s="25"/>
      <c r="M227" s="25"/>
      <c r="N227" s="26"/>
      <c r="O227" s="25"/>
      <c r="P227" s="25"/>
      <c r="Q227" s="25"/>
    </row>
    <row r="228" spans="1:17" x14ac:dyDescent="0.25">
      <c r="A228" s="25"/>
      <c r="B228" s="26"/>
      <c r="C228" s="25"/>
      <c r="D228" s="25"/>
      <c r="E228" s="25"/>
      <c r="F228" s="26"/>
      <c r="G228" s="25"/>
      <c r="H228" s="25"/>
      <c r="I228" s="25"/>
      <c r="J228" s="26"/>
      <c r="K228" s="25"/>
      <c r="L228" s="25"/>
      <c r="M228" s="25"/>
      <c r="N228" s="26"/>
      <c r="O228" s="25"/>
      <c r="P228" s="25"/>
      <c r="Q228" s="25"/>
    </row>
    <row r="229" spans="1:17" x14ac:dyDescent="0.25">
      <c r="A229" s="25"/>
      <c r="B229" s="26"/>
      <c r="C229" s="25"/>
      <c r="D229" s="25"/>
      <c r="E229" s="25"/>
      <c r="F229" s="26"/>
      <c r="G229" s="25"/>
      <c r="H229" s="25"/>
      <c r="I229" s="25"/>
      <c r="J229" s="26"/>
      <c r="K229" s="25"/>
      <c r="L229" s="25"/>
      <c r="M229" s="25"/>
      <c r="N229" s="26"/>
      <c r="O229" s="25"/>
      <c r="P229" s="25"/>
      <c r="Q229" s="25"/>
    </row>
    <row r="230" spans="1:17" x14ac:dyDescent="0.25">
      <c r="A230" s="25"/>
      <c r="B230" s="26"/>
      <c r="C230" s="25"/>
      <c r="D230" s="25"/>
      <c r="E230" s="25"/>
      <c r="F230" s="26"/>
      <c r="G230" s="25"/>
      <c r="H230" s="25"/>
      <c r="I230" s="25"/>
      <c r="J230" s="26"/>
      <c r="K230" s="25"/>
      <c r="L230" s="25"/>
      <c r="M230" s="25"/>
      <c r="N230" s="26"/>
      <c r="O230" s="25"/>
      <c r="P230" s="25"/>
      <c r="Q230" s="25"/>
    </row>
    <row r="231" spans="1:17" x14ac:dyDescent="0.25">
      <c r="A231" s="25"/>
      <c r="B231" s="26"/>
      <c r="C231" s="25"/>
      <c r="D231" s="25"/>
      <c r="E231" s="25"/>
      <c r="F231" s="26"/>
      <c r="G231" s="25"/>
      <c r="H231" s="25"/>
      <c r="I231" s="25"/>
      <c r="J231" s="26"/>
      <c r="K231" s="25"/>
      <c r="L231" s="25"/>
      <c r="M231" s="25"/>
      <c r="N231" s="26"/>
      <c r="O231" s="25"/>
      <c r="P231" s="25"/>
      <c r="Q231" s="25"/>
    </row>
    <row r="232" spans="1:17" x14ac:dyDescent="0.25">
      <c r="A232" s="25"/>
      <c r="B232" s="26"/>
      <c r="C232" s="25"/>
      <c r="D232" s="25"/>
      <c r="E232" s="25"/>
      <c r="F232" s="26"/>
      <c r="G232" s="25"/>
      <c r="H232" s="25"/>
      <c r="I232" s="25"/>
      <c r="J232" s="26"/>
      <c r="K232" s="25"/>
      <c r="L232" s="25"/>
      <c r="M232" s="25"/>
      <c r="N232" s="26"/>
      <c r="O232" s="25"/>
      <c r="P232" s="25"/>
      <c r="Q232" s="25"/>
    </row>
    <row r="233" spans="1:17" x14ac:dyDescent="0.25">
      <c r="A233" s="25"/>
      <c r="B233" s="26"/>
      <c r="C233" s="25"/>
      <c r="D233" s="25"/>
      <c r="E233" s="25"/>
      <c r="F233" s="26"/>
      <c r="G233" s="25"/>
      <c r="H233" s="25"/>
      <c r="I233" s="25"/>
      <c r="J233" s="26"/>
      <c r="K233" s="25"/>
      <c r="L233" s="25"/>
      <c r="M233" s="25"/>
      <c r="N233" s="26"/>
      <c r="O233" s="25"/>
      <c r="P233" s="25"/>
      <c r="Q233" s="25"/>
    </row>
    <row r="234" spans="1:17" x14ac:dyDescent="0.25">
      <c r="A234" s="25"/>
      <c r="B234" s="26"/>
      <c r="C234" s="25"/>
      <c r="D234" s="25"/>
      <c r="E234" s="25"/>
      <c r="F234" s="26"/>
      <c r="G234" s="25"/>
      <c r="H234" s="25"/>
      <c r="I234" s="25"/>
      <c r="J234" s="26"/>
      <c r="K234" s="25"/>
      <c r="L234" s="25"/>
      <c r="M234" s="25"/>
      <c r="N234" s="26"/>
      <c r="O234" s="25"/>
      <c r="P234" s="25"/>
      <c r="Q234" s="25"/>
    </row>
    <row r="235" spans="1:17" x14ac:dyDescent="0.25">
      <c r="A235" s="25"/>
      <c r="B235" s="26"/>
      <c r="C235" s="25"/>
      <c r="D235" s="25"/>
      <c r="E235" s="25"/>
      <c r="F235" s="26"/>
      <c r="G235" s="25"/>
      <c r="H235" s="25"/>
      <c r="I235" s="25"/>
      <c r="J235" s="26"/>
      <c r="K235" s="25"/>
      <c r="L235" s="25"/>
      <c r="M235" s="25"/>
      <c r="N235" s="26"/>
      <c r="O235" s="25"/>
      <c r="P235" s="25"/>
      <c r="Q235" s="25"/>
    </row>
    <row r="236" spans="1:17" x14ac:dyDescent="0.25">
      <c r="A236" s="25"/>
      <c r="B236" s="26"/>
      <c r="C236" s="25"/>
      <c r="D236" s="25"/>
      <c r="E236" s="25"/>
      <c r="F236" s="26"/>
      <c r="G236" s="25"/>
      <c r="H236" s="25"/>
      <c r="I236" s="25"/>
      <c r="J236" s="26"/>
      <c r="K236" s="25"/>
      <c r="L236" s="25"/>
      <c r="M236" s="25"/>
      <c r="N236" s="26"/>
      <c r="O236" s="25"/>
      <c r="P236" s="25"/>
      <c r="Q236" s="25"/>
    </row>
    <row r="237" spans="1:17" x14ac:dyDescent="0.25">
      <c r="A237" s="25"/>
      <c r="B237" s="26"/>
      <c r="C237" s="25"/>
      <c r="D237" s="25"/>
      <c r="E237" s="25"/>
      <c r="F237" s="26"/>
      <c r="G237" s="25"/>
      <c r="H237" s="25"/>
      <c r="I237" s="25"/>
      <c r="J237" s="26"/>
      <c r="K237" s="25"/>
      <c r="L237" s="25"/>
      <c r="M237" s="25"/>
      <c r="N237" s="26"/>
      <c r="O237" s="25"/>
      <c r="P237" s="25"/>
      <c r="Q237" s="25"/>
    </row>
    <row r="238" spans="1:17" x14ac:dyDescent="0.25">
      <c r="A238" s="25"/>
      <c r="B238" s="26"/>
      <c r="C238" s="25"/>
      <c r="D238" s="25"/>
      <c r="E238" s="25"/>
      <c r="F238" s="26"/>
      <c r="G238" s="25"/>
      <c r="H238" s="25"/>
      <c r="I238" s="25"/>
      <c r="J238" s="26"/>
      <c r="K238" s="25"/>
      <c r="L238" s="25"/>
      <c r="M238" s="25"/>
      <c r="N238" s="26"/>
      <c r="O238" s="25"/>
      <c r="P238" s="25"/>
      <c r="Q238" s="25"/>
    </row>
    <row r="239" spans="1:17" x14ac:dyDescent="0.25">
      <c r="A239" s="25"/>
      <c r="B239" s="26"/>
      <c r="C239" s="25"/>
      <c r="D239" s="25"/>
      <c r="E239" s="25"/>
      <c r="F239" s="26"/>
      <c r="G239" s="25"/>
      <c r="H239" s="25"/>
      <c r="I239" s="25"/>
      <c r="J239" s="26"/>
      <c r="K239" s="25"/>
      <c r="L239" s="25"/>
      <c r="M239" s="25"/>
      <c r="N239" s="26"/>
      <c r="O239" s="25"/>
      <c r="P239" s="25"/>
      <c r="Q239" s="25"/>
    </row>
    <row r="240" spans="1:17" x14ac:dyDescent="0.25">
      <c r="A240" s="25"/>
      <c r="B240" s="26"/>
      <c r="C240" s="25"/>
      <c r="D240" s="25"/>
      <c r="E240" s="25"/>
      <c r="F240" s="26"/>
      <c r="G240" s="25"/>
      <c r="H240" s="25"/>
      <c r="I240" s="25"/>
      <c r="J240" s="26"/>
      <c r="K240" s="25"/>
      <c r="L240" s="25"/>
      <c r="M240" s="25"/>
      <c r="N240" s="26"/>
      <c r="O240" s="25"/>
      <c r="P240" s="25"/>
      <c r="Q240" s="25"/>
    </row>
    <row r="241" spans="1:17" x14ac:dyDescent="0.25">
      <c r="A241" s="25"/>
      <c r="B241" s="26"/>
      <c r="C241" s="25"/>
      <c r="D241" s="25"/>
      <c r="E241" s="25"/>
      <c r="F241" s="26"/>
      <c r="G241" s="25"/>
      <c r="H241" s="25"/>
      <c r="I241" s="25"/>
      <c r="J241" s="26"/>
      <c r="K241" s="25"/>
      <c r="L241" s="25"/>
      <c r="M241" s="25"/>
      <c r="N241" s="26"/>
      <c r="O241" s="25"/>
      <c r="P241" s="25"/>
      <c r="Q241" s="25"/>
    </row>
    <row r="242" spans="1:17" x14ac:dyDescent="0.25">
      <c r="A242" s="25"/>
      <c r="B242" s="26"/>
      <c r="C242" s="25"/>
      <c r="D242" s="25"/>
      <c r="E242" s="25"/>
      <c r="F242" s="26"/>
      <c r="G242" s="25"/>
      <c r="H242" s="25"/>
      <c r="I242" s="25"/>
      <c r="J242" s="26"/>
      <c r="K242" s="25"/>
      <c r="L242" s="25"/>
      <c r="M242" s="25"/>
      <c r="N242" s="26"/>
      <c r="O242" s="25"/>
      <c r="P242" s="25"/>
      <c r="Q242" s="25"/>
    </row>
    <row r="243" spans="1:17" x14ac:dyDescent="0.25">
      <c r="A243" s="25"/>
      <c r="B243" s="26"/>
      <c r="C243" s="25"/>
      <c r="D243" s="25"/>
      <c r="E243" s="25"/>
      <c r="F243" s="26"/>
      <c r="G243" s="25"/>
      <c r="H243" s="25"/>
      <c r="I243" s="25"/>
      <c r="J243" s="26"/>
      <c r="K243" s="25"/>
      <c r="L243" s="25"/>
      <c r="M243" s="25"/>
      <c r="N243" s="26"/>
      <c r="O243" s="25"/>
      <c r="P243" s="25"/>
      <c r="Q243" s="25"/>
    </row>
    <row r="244" spans="1:17" x14ac:dyDescent="0.25">
      <c r="A244" s="25"/>
      <c r="B244" s="26"/>
      <c r="C244" s="25"/>
      <c r="D244" s="25"/>
      <c r="E244" s="25"/>
      <c r="F244" s="26"/>
      <c r="G244" s="25"/>
      <c r="H244" s="25"/>
      <c r="I244" s="25"/>
      <c r="J244" s="26"/>
      <c r="K244" s="25"/>
      <c r="L244" s="25"/>
      <c r="M244" s="25"/>
      <c r="N244" s="26"/>
      <c r="O244" s="25"/>
      <c r="P244" s="25"/>
      <c r="Q244" s="25"/>
    </row>
    <row r="245" spans="1:17" x14ac:dyDescent="0.25">
      <c r="A245" s="25"/>
      <c r="B245" s="26"/>
      <c r="C245" s="25"/>
      <c r="D245" s="25"/>
      <c r="E245" s="25"/>
      <c r="F245" s="26"/>
      <c r="G245" s="25"/>
      <c r="H245" s="25"/>
      <c r="I245" s="25"/>
      <c r="J245" s="26"/>
      <c r="K245" s="25"/>
      <c r="L245" s="25"/>
      <c r="M245" s="25"/>
      <c r="N245" s="26"/>
      <c r="O245" s="25"/>
      <c r="P245" s="25"/>
      <c r="Q245" s="25"/>
    </row>
    <row r="246" spans="1:17" x14ac:dyDescent="0.25">
      <c r="A246" s="25"/>
      <c r="B246" s="26"/>
      <c r="C246" s="25"/>
      <c r="D246" s="25"/>
      <c r="E246" s="25"/>
      <c r="F246" s="26"/>
      <c r="G246" s="25"/>
      <c r="H246" s="25"/>
      <c r="I246" s="25"/>
      <c r="J246" s="26"/>
      <c r="K246" s="25"/>
      <c r="L246" s="25"/>
      <c r="M246" s="25"/>
      <c r="N246" s="26"/>
      <c r="O246" s="25"/>
      <c r="P246" s="25"/>
      <c r="Q246" s="25"/>
    </row>
    <row r="247" spans="1:17" x14ac:dyDescent="0.25">
      <c r="A247" s="25"/>
      <c r="B247" s="26"/>
      <c r="C247" s="25"/>
      <c r="D247" s="25"/>
      <c r="E247" s="25"/>
      <c r="F247" s="26"/>
      <c r="G247" s="25"/>
      <c r="H247" s="25"/>
      <c r="I247" s="25"/>
      <c r="J247" s="26"/>
      <c r="K247" s="25"/>
      <c r="L247" s="25"/>
      <c r="M247" s="25"/>
      <c r="N247" s="26"/>
      <c r="O247" s="25"/>
      <c r="P247" s="25"/>
      <c r="Q247" s="25"/>
    </row>
    <row r="248" spans="1:17" x14ac:dyDescent="0.25">
      <c r="A248" s="25"/>
      <c r="B248" s="26"/>
      <c r="C248" s="25"/>
      <c r="D248" s="25"/>
      <c r="E248" s="25"/>
      <c r="F248" s="26"/>
      <c r="G248" s="25"/>
      <c r="H248" s="25"/>
      <c r="I248" s="25"/>
      <c r="J248" s="26"/>
      <c r="K248" s="25"/>
      <c r="L248" s="25"/>
      <c r="M248" s="25"/>
      <c r="N248" s="26"/>
      <c r="O248" s="25"/>
      <c r="P248" s="25"/>
      <c r="Q248" s="25"/>
    </row>
    <row r="249" spans="1:17" x14ac:dyDescent="0.25">
      <c r="A249" s="25"/>
      <c r="B249" s="26"/>
      <c r="C249" s="25"/>
      <c r="D249" s="25"/>
      <c r="E249" s="25"/>
      <c r="F249" s="26"/>
      <c r="G249" s="25"/>
      <c r="H249" s="25"/>
      <c r="I249" s="25"/>
      <c r="J249" s="26"/>
      <c r="K249" s="25"/>
      <c r="L249" s="25"/>
      <c r="M249" s="25"/>
      <c r="N249" s="26"/>
      <c r="O249" s="25"/>
      <c r="P249" s="25"/>
      <c r="Q249" s="25"/>
    </row>
    <row r="250" spans="1:17" x14ac:dyDescent="0.25">
      <c r="A250" s="25"/>
      <c r="B250" s="26"/>
      <c r="C250" s="25"/>
      <c r="D250" s="25"/>
      <c r="E250" s="25"/>
      <c r="F250" s="26"/>
      <c r="G250" s="25"/>
      <c r="H250" s="25"/>
      <c r="I250" s="25"/>
      <c r="J250" s="26"/>
      <c r="K250" s="25"/>
      <c r="L250" s="25"/>
      <c r="M250" s="25"/>
      <c r="N250" s="26"/>
      <c r="O250" s="25"/>
      <c r="P250" s="25"/>
      <c r="Q250" s="25"/>
    </row>
    <row r="251" spans="1:17" x14ac:dyDescent="0.25">
      <c r="A251" s="25"/>
      <c r="B251" s="26"/>
      <c r="C251" s="25"/>
      <c r="D251" s="25"/>
      <c r="E251" s="25"/>
      <c r="F251" s="26"/>
      <c r="G251" s="25"/>
      <c r="H251" s="25"/>
      <c r="I251" s="25"/>
      <c r="J251" s="26"/>
      <c r="K251" s="25"/>
      <c r="L251" s="25"/>
      <c r="M251" s="25"/>
      <c r="N251" s="26"/>
      <c r="O251" s="25"/>
      <c r="P251" s="25"/>
      <c r="Q251" s="25"/>
    </row>
    <row r="252" spans="1:17" x14ac:dyDescent="0.25">
      <c r="A252" s="25"/>
      <c r="B252" s="26"/>
      <c r="C252" s="25"/>
      <c r="D252" s="25"/>
      <c r="E252" s="25"/>
      <c r="F252" s="26"/>
      <c r="G252" s="25"/>
      <c r="H252" s="25"/>
      <c r="I252" s="25"/>
      <c r="J252" s="26"/>
      <c r="K252" s="25"/>
      <c r="L252" s="25"/>
      <c r="M252" s="25"/>
      <c r="N252" s="26"/>
      <c r="O252" s="25"/>
      <c r="P252" s="25"/>
      <c r="Q252" s="25"/>
    </row>
    <row r="253" spans="1:17" x14ac:dyDescent="0.25">
      <c r="A253" s="25"/>
      <c r="B253" s="26"/>
      <c r="C253" s="25"/>
      <c r="D253" s="25"/>
      <c r="E253" s="25"/>
      <c r="F253" s="26"/>
      <c r="G253" s="25"/>
      <c r="H253" s="25"/>
      <c r="I253" s="25"/>
      <c r="J253" s="26"/>
      <c r="K253" s="25"/>
      <c r="L253" s="25"/>
      <c r="M253" s="25"/>
      <c r="N253" s="26"/>
      <c r="O253" s="25"/>
      <c r="P253" s="25"/>
      <c r="Q253" s="25"/>
    </row>
    <row r="254" spans="1:17" x14ac:dyDescent="0.25">
      <c r="A254" s="25"/>
      <c r="B254" s="26"/>
      <c r="C254" s="25"/>
      <c r="D254" s="25"/>
      <c r="E254" s="25"/>
      <c r="F254" s="26"/>
      <c r="G254" s="25"/>
      <c r="H254" s="25"/>
      <c r="I254" s="25"/>
      <c r="J254" s="26"/>
      <c r="K254" s="25"/>
      <c r="L254" s="25"/>
      <c r="M254" s="25"/>
      <c r="N254" s="26"/>
      <c r="O254" s="25"/>
      <c r="P254" s="25"/>
      <c r="Q254" s="25"/>
    </row>
    <row r="255" spans="1:17" x14ac:dyDescent="0.25">
      <c r="A255" s="25"/>
      <c r="B255" s="26"/>
      <c r="C255" s="25"/>
      <c r="D255" s="25"/>
      <c r="E255" s="25"/>
      <c r="F255" s="26"/>
      <c r="G255" s="25"/>
      <c r="H255" s="25"/>
      <c r="I255" s="25"/>
      <c r="J255" s="26"/>
      <c r="K255" s="25"/>
      <c r="L255" s="25"/>
      <c r="M255" s="25"/>
      <c r="N255" s="26"/>
      <c r="O255" s="25"/>
      <c r="P255" s="25"/>
      <c r="Q255" s="25"/>
    </row>
    <row r="256" spans="1:17" x14ac:dyDescent="0.25">
      <c r="A256" s="25"/>
      <c r="B256" s="26"/>
      <c r="C256" s="25"/>
      <c r="D256" s="25"/>
      <c r="E256" s="25"/>
      <c r="F256" s="26"/>
      <c r="G256" s="25"/>
      <c r="H256" s="25"/>
      <c r="I256" s="25"/>
      <c r="J256" s="26"/>
      <c r="K256" s="25"/>
      <c r="L256" s="25"/>
      <c r="M256" s="25"/>
      <c r="N256" s="26"/>
      <c r="O256" s="25"/>
      <c r="P256" s="25"/>
      <c r="Q256" s="25"/>
    </row>
    <row r="257" spans="1:17" x14ac:dyDescent="0.25">
      <c r="A257" s="25"/>
      <c r="B257" s="26"/>
      <c r="C257" s="25"/>
      <c r="D257" s="25"/>
      <c r="E257" s="25"/>
      <c r="F257" s="26"/>
      <c r="G257" s="25"/>
      <c r="H257" s="25"/>
      <c r="I257" s="25"/>
      <c r="J257" s="26"/>
      <c r="K257" s="25"/>
      <c r="L257" s="25"/>
      <c r="M257" s="25"/>
      <c r="N257" s="26"/>
      <c r="O257" s="25"/>
      <c r="P257" s="25"/>
      <c r="Q257" s="25"/>
    </row>
    <row r="258" spans="1:17" x14ac:dyDescent="0.25">
      <c r="A258" s="25"/>
      <c r="B258" s="26"/>
      <c r="C258" s="25"/>
      <c r="D258" s="25"/>
      <c r="E258" s="25"/>
      <c r="F258" s="26"/>
      <c r="G258" s="25"/>
      <c r="H258" s="25"/>
      <c r="I258" s="25"/>
      <c r="J258" s="26"/>
      <c r="K258" s="25"/>
      <c r="L258" s="25"/>
      <c r="M258" s="25"/>
      <c r="N258" s="26"/>
      <c r="O258" s="25"/>
      <c r="P258" s="25"/>
      <c r="Q258" s="25"/>
    </row>
    <row r="259" spans="1:17" x14ac:dyDescent="0.25">
      <c r="A259" s="25"/>
      <c r="B259" s="26"/>
      <c r="C259" s="25"/>
      <c r="D259" s="25"/>
      <c r="E259" s="25"/>
      <c r="F259" s="26"/>
      <c r="G259" s="25"/>
      <c r="H259" s="25"/>
      <c r="I259" s="25"/>
      <c r="J259" s="26"/>
      <c r="K259" s="25"/>
      <c r="L259" s="25"/>
      <c r="M259" s="25"/>
      <c r="N259" s="26"/>
      <c r="O259" s="25"/>
      <c r="P259" s="25"/>
      <c r="Q259" s="25"/>
    </row>
    <row r="260" spans="1:17" x14ac:dyDescent="0.25">
      <c r="A260" s="25"/>
      <c r="B260" s="26"/>
      <c r="C260" s="25"/>
      <c r="D260" s="25"/>
      <c r="E260" s="25"/>
      <c r="F260" s="26"/>
      <c r="G260" s="25"/>
      <c r="H260" s="25"/>
      <c r="I260" s="25"/>
      <c r="J260" s="26"/>
      <c r="K260" s="25"/>
      <c r="L260" s="25"/>
      <c r="M260" s="25"/>
      <c r="N260" s="26"/>
      <c r="O260" s="25"/>
      <c r="P260" s="25"/>
      <c r="Q260" s="25"/>
    </row>
    <row r="261" spans="1:17" x14ac:dyDescent="0.25">
      <c r="A261" s="25"/>
      <c r="B261" s="26"/>
      <c r="C261" s="25"/>
      <c r="D261" s="25"/>
      <c r="E261" s="25"/>
      <c r="F261" s="26"/>
      <c r="G261" s="25"/>
      <c r="H261" s="25"/>
      <c r="I261" s="25"/>
      <c r="J261" s="26"/>
      <c r="K261" s="25"/>
      <c r="L261" s="25"/>
      <c r="M261" s="25"/>
      <c r="N261" s="26"/>
      <c r="O261" s="25"/>
      <c r="P261" s="25"/>
      <c r="Q261" s="25"/>
    </row>
    <row r="262" spans="1:17" x14ac:dyDescent="0.25">
      <c r="A262" s="25"/>
      <c r="B262" s="26"/>
      <c r="C262" s="25"/>
      <c r="D262" s="25"/>
      <c r="E262" s="25"/>
      <c r="F262" s="26"/>
      <c r="G262" s="25"/>
      <c r="H262" s="25"/>
      <c r="I262" s="25"/>
      <c r="J262" s="26"/>
      <c r="K262" s="25"/>
      <c r="L262" s="25"/>
      <c r="M262" s="25"/>
      <c r="N262" s="26"/>
      <c r="O262" s="25"/>
      <c r="P262" s="25"/>
      <c r="Q262" s="25"/>
    </row>
    <row r="263" spans="1:17" x14ac:dyDescent="0.25">
      <c r="A263" s="25"/>
      <c r="B263" s="26"/>
      <c r="C263" s="25"/>
      <c r="D263" s="25"/>
      <c r="E263" s="25"/>
      <c r="F263" s="26"/>
      <c r="G263" s="25"/>
      <c r="H263" s="25"/>
      <c r="I263" s="25"/>
      <c r="J263" s="26"/>
      <c r="K263" s="25"/>
      <c r="L263" s="25"/>
      <c r="M263" s="25"/>
      <c r="N263" s="26"/>
      <c r="O263" s="25"/>
      <c r="P263" s="25"/>
      <c r="Q263" s="25"/>
    </row>
    <row r="264" spans="1:17" x14ac:dyDescent="0.25">
      <c r="A264" s="25"/>
      <c r="B264" s="26"/>
      <c r="C264" s="25"/>
      <c r="D264" s="25"/>
      <c r="E264" s="25"/>
      <c r="F264" s="26"/>
      <c r="G264" s="25"/>
      <c r="H264" s="25"/>
      <c r="I264" s="25"/>
      <c r="J264" s="26"/>
      <c r="K264" s="25"/>
      <c r="L264" s="25"/>
      <c r="M264" s="25"/>
      <c r="N264" s="26"/>
      <c r="O264" s="25"/>
      <c r="P264" s="25"/>
      <c r="Q264" s="25"/>
    </row>
    <row r="265" spans="1:17" x14ac:dyDescent="0.25">
      <c r="A265" s="25"/>
      <c r="B265" s="26"/>
      <c r="C265" s="25"/>
      <c r="D265" s="25"/>
      <c r="E265" s="25"/>
      <c r="F265" s="26"/>
      <c r="G265" s="25"/>
      <c r="H265" s="25"/>
      <c r="I265" s="25"/>
      <c r="J265" s="26"/>
      <c r="K265" s="25"/>
      <c r="L265" s="25"/>
      <c r="M265" s="25"/>
      <c r="N265" s="26"/>
      <c r="O265" s="25"/>
      <c r="P265" s="25"/>
      <c r="Q265" s="25"/>
    </row>
    <row r="266" spans="1:17" x14ac:dyDescent="0.25">
      <c r="A266" s="25"/>
      <c r="B266" s="26"/>
      <c r="C266" s="25"/>
      <c r="D266" s="25"/>
      <c r="E266" s="25"/>
      <c r="F266" s="26"/>
      <c r="G266" s="25"/>
      <c r="H266" s="25"/>
      <c r="I266" s="25"/>
      <c r="J266" s="26"/>
      <c r="K266" s="25"/>
      <c r="L266" s="25"/>
      <c r="M266" s="25"/>
      <c r="N266" s="26"/>
      <c r="O266" s="25"/>
      <c r="P266" s="25"/>
      <c r="Q266" s="25"/>
    </row>
    <row r="267" spans="1:17" x14ac:dyDescent="0.25">
      <c r="A267" s="25"/>
      <c r="B267" s="26"/>
      <c r="C267" s="25"/>
      <c r="D267" s="25"/>
      <c r="E267" s="25"/>
      <c r="F267" s="26"/>
      <c r="G267" s="25"/>
      <c r="H267" s="25"/>
      <c r="I267" s="25"/>
      <c r="J267" s="26"/>
      <c r="K267" s="25"/>
      <c r="L267" s="25"/>
      <c r="M267" s="25"/>
      <c r="N267" s="26"/>
      <c r="O267" s="25"/>
      <c r="P267" s="25"/>
      <c r="Q267" s="25"/>
    </row>
    <row r="268" spans="1:17" x14ac:dyDescent="0.25">
      <c r="A268" s="25"/>
      <c r="B268" s="26"/>
      <c r="C268" s="25"/>
      <c r="D268" s="25"/>
      <c r="E268" s="25"/>
      <c r="F268" s="26"/>
      <c r="G268" s="25"/>
      <c r="H268" s="25"/>
      <c r="I268" s="25"/>
      <c r="J268" s="26"/>
      <c r="K268" s="25"/>
      <c r="L268" s="25"/>
      <c r="M268" s="25"/>
      <c r="N268" s="26"/>
      <c r="O268" s="25"/>
      <c r="P268" s="25"/>
      <c r="Q268" s="25"/>
    </row>
    <row r="269" spans="1:17" x14ac:dyDescent="0.25">
      <c r="A269" s="25"/>
      <c r="B269" s="26"/>
      <c r="C269" s="25"/>
      <c r="D269" s="25"/>
      <c r="E269" s="25"/>
      <c r="F269" s="26"/>
      <c r="G269" s="25"/>
      <c r="H269" s="25"/>
      <c r="I269" s="25"/>
      <c r="J269" s="26"/>
      <c r="K269" s="25"/>
      <c r="L269" s="25"/>
      <c r="M269" s="25"/>
      <c r="N269" s="26"/>
      <c r="O269" s="25"/>
      <c r="P269" s="25"/>
      <c r="Q269" s="25"/>
    </row>
    <row r="270" spans="1:17" x14ac:dyDescent="0.25">
      <c r="A270" s="25"/>
      <c r="B270" s="26"/>
      <c r="C270" s="25"/>
      <c r="D270" s="25"/>
      <c r="E270" s="25"/>
      <c r="F270" s="26"/>
      <c r="G270" s="25"/>
      <c r="H270" s="25"/>
      <c r="I270" s="25"/>
      <c r="J270" s="26"/>
      <c r="K270" s="25"/>
      <c r="L270" s="25"/>
      <c r="M270" s="25"/>
      <c r="N270" s="26"/>
      <c r="O270" s="25"/>
      <c r="P270" s="25"/>
      <c r="Q270" s="25"/>
    </row>
    <row r="271" spans="1:17" x14ac:dyDescent="0.25">
      <c r="A271" s="25"/>
      <c r="B271" s="26"/>
      <c r="C271" s="25"/>
      <c r="D271" s="25"/>
      <c r="E271" s="25"/>
      <c r="F271" s="26"/>
      <c r="G271" s="25"/>
      <c r="H271" s="25"/>
      <c r="I271" s="25"/>
      <c r="J271" s="26"/>
      <c r="K271" s="25"/>
      <c r="L271" s="25"/>
      <c r="M271" s="25"/>
      <c r="N271" s="26"/>
      <c r="O271" s="25"/>
      <c r="P271" s="25"/>
      <c r="Q271" s="25"/>
    </row>
    <row r="272" spans="1:17" x14ac:dyDescent="0.25">
      <c r="A272" s="25"/>
      <c r="B272" s="26"/>
      <c r="C272" s="25"/>
      <c r="D272" s="25"/>
      <c r="E272" s="25"/>
      <c r="F272" s="26"/>
      <c r="G272" s="25"/>
      <c r="H272" s="25"/>
      <c r="I272" s="25"/>
      <c r="J272" s="26"/>
      <c r="K272" s="25"/>
      <c r="L272" s="25"/>
      <c r="M272" s="25"/>
      <c r="N272" s="26"/>
      <c r="O272" s="25"/>
      <c r="P272" s="25"/>
      <c r="Q272" s="25"/>
    </row>
    <row r="273" spans="1:17" x14ac:dyDescent="0.25">
      <c r="A273" s="25"/>
      <c r="B273" s="26"/>
      <c r="C273" s="25"/>
      <c r="D273" s="25"/>
      <c r="E273" s="25"/>
      <c r="F273" s="26"/>
      <c r="G273" s="25"/>
      <c r="H273" s="25"/>
      <c r="I273" s="25"/>
      <c r="J273" s="26"/>
      <c r="K273" s="25"/>
      <c r="L273" s="25"/>
      <c r="M273" s="25"/>
      <c r="N273" s="26"/>
      <c r="O273" s="25"/>
      <c r="P273" s="25"/>
      <c r="Q273" s="25"/>
    </row>
    <row r="274" spans="1:17" x14ac:dyDescent="0.25">
      <c r="A274" s="25"/>
      <c r="B274" s="26"/>
      <c r="C274" s="25"/>
      <c r="D274" s="25"/>
      <c r="E274" s="25"/>
      <c r="F274" s="26"/>
      <c r="G274" s="25"/>
      <c r="H274" s="25"/>
      <c r="I274" s="25"/>
      <c r="J274" s="26"/>
      <c r="K274" s="25"/>
      <c r="L274" s="25"/>
      <c r="M274" s="25"/>
      <c r="N274" s="26"/>
      <c r="O274" s="25"/>
      <c r="P274" s="25"/>
      <c r="Q274" s="25"/>
    </row>
    <row r="275" spans="1:17" x14ac:dyDescent="0.25">
      <c r="A275" s="25"/>
      <c r="B275" s="26"/>
      <c r="C275" s="25"/>
      <c r="D275" s="25"/>
      <c r="E275" s="25"/>
      <c r="F275" s="26"/>
      <c r="G275" s="25"/>
      <c r="H275" s="25"/>
      <c r="I275" s="25"/>
      <c r="J275" s="26"/>
      <c r="K275" s="25"/>
      <c r="L275" s="25"/>
      <c r="M275" s="25"/>
      <c r="N275" s="26"/>
      <c r="O275" s="25"/>
      <c r="P275" s="25"/>
      <c r="Q275" s="25"/>
    </row>
    <row r="276" spans="1:17" x14ac:dyDescent="0.25">
      <c r="A276" s="25"/>
      <c r="B276" s="26"/>
      <c r="C276" s="25"/>
      <c r="D276" s="25"/>
      <c r="E276" s="25"/>
      <c r="F276" s="26"/>
      <c r="G276" s="25"/>
      <c r="H276" s="25"/>
      <c r="I276" s="25"/>
      <c r="J276" s="26"/>
      <c r="K276" s="25"/>
      <c r="L276" s="25"/>
      <c r="M276" s="25"/>
      <c r="N276" s="26"/>
      <c r="O276" s="25"/>
      <c r="P276" s="25"/>
      <c r="Q276" s="25"/>
    </row>
    <row r="277" spans="1:17" x14ac:dyDescent="0.25">
      <c r="A277" s="25"/>
      <c r="B277" s="26"/>
      <c r="C277" s="25"/>
      <c r="D277" s="25"/>
      <c r="E277" s="25"/>
      <c r="F277" s="26"/>
      <c r="G277" s="25"/>
      <c r="H277" s="25"/>
      <c r="I277" s="25"/>
      <c r="J277" s="26"/>
      <c r="K277" s="25"/>
      <c r="L277" s="25"/>
      <c r="M277" s="25"/>
      <c r="N277" s="26"/>
      <c r="O277" s="25"/>
      <c r="P277" s="25"/>
      <c r="Q277" s="25"/>
    </row>
    <row r="278" spans="1:17" x14ac:dyDescent="0.25">
      <c r="A278" s="25"/>
      <c r="B278" s="26"/>
      <c r="C278" s="25"/>
      <c r="D278" s="25"/>
      <c r="E278" s="25"/>
      <c r="F278" s="26"/>
      <c r="G278" s="25"/>
      <c r="H278" s="25"/>
      <c r="I278" s="25"/>
      <c r="J278" s="26"/>
      <c r="K278" s="25"/>
      <c r="L278" s="25"/>
      <c r="M278" s="25"/>
      <c r="N278" s="26"/>
      <c r="O278" s="25"/>
      <c r="P278" s="25"/>
      <c r="Q278" s="25"/>
    </row>
    <row r="279" spans="1:17" x14ac:dyDescent="0.25">
      <c r="A279" s="25"/>
      <c r="B279" s="26"/>
      <c r="C279" s="25"/>
      <c r="D279" s="25"/>
      <c r="E279" s="25"/>
      <c r="F279" s="26"/>
      <c r="G279" s="25"/>
      <c r="H279" s="25"/>
      <c r="I279" s="25"/>
      <c r="J279" s="26"/>
      <c r="K279" s="25"/>
      <c r="L279" s="25"/>
      <c r="M279" s="25"/>
      <c r="N279" s="26"/>
      <c r="O279" s="25"/>
      <c r="P279" s="25"/>
      <c r="Q279" s="25"/>
    </row>
    <row r="280" spans="1:17" x14ac:dyDescent="0.25">
      <c r="A280" s="25"/>
      <c r="B280" s="26"/>
      <c r="C280" s="25"/>
      <c r="D280" s="25"/>
      <c r="E280" s="25"/>
      <c r="F280" s="26"/>
      <c r="G280" s="25"/>
      <c r="H280" s="25"/>
      <c r="I280" s="25"/>
      <c r="J280" s="26"/>
      <c r="K280" s="25"/>
      <c r="L280" s="25"/>
      <c r="M280" s="25"/>
      <c r="N280" s="26"/>
      <c r="O280" s="25"/>
      <c r="P280" s="25"/>
      <c r="Q280" s="25"/>
    </row>
    <row r="281" spans="1:17" x14ac:dyDescent="0.25">
      <c r="A281" s="25"/>
      <c r="B281" s="26"/>
      <c r="C281" s="25"/>
      <c r="D281" s="25"/>
      <c r="E281" s="25"/>
      <c r="F281" s="26"/>
      <c r="G281" s="25"/>
      <c r="H281" s="25"/>
      <c r="I281" s="25"/>
      <c r="J281" s="26"/>
      <c r="K281" s="25"/>
      <c r="L281" s="25"/>
      <c r="M281" s="25"/>
      <c r="N281" s="26"/>
      <c r="O281" s="25"/>
      <c r="P281" s="25"/>
      <c r="Q281" s="25"/>
    </row>
    <row r="282" spans="1:17" x14ac:dyDescent="0.25">
      <c r="A282" s="25"/>
      <c r="B282" s="26"/>
      <c r="C282" s="25"/>
      <c r="D282" s="25"/>
      <c r="E282" s="25"/>
      <c r="F282" s="26"/>
      <c r="G282" s="25"/>
      <c r="H282" s="25"/>
      <c r="I282" s="25"/>
      <c r="J282" s="26"/>
      <c r="K282" s="25"/>
      <c r="L282" s="25"/>
      <c r="M282" s="25"/>
      <c r="N282" s="26"/>
      <c r="O282" s="25"/>
      <c r="P282" s="25"/>
      <c r="Q282" s="25"/>
    </row>
    <row r="283" spans="1:17" x14ac:dyDescent="0.25">
      <c r="A283" s="25"/>
      <c r="B283" s="26"/>
      <c r="C283" s="25"/>
      <c r="D283" s="25"/>
      <c r="E283" s="25"/>
      <c r="F283" s="26"/>
      <c r="G283" s="25"/>
      <c r="H283" s="25"/>
      <c r="I283" s="25"/>
      <c r="J283" s="26"/>
      <c r="K283" s="25"/>
      <c r="L283" s="25"/>
      <c r="M283" s="25"/>
      <c r="N283" s="26"/>
      <c r="O283" s="25"/>
      <c r="P283" s="25"/>
      <c r="Q283" s="25"/>
    </row>
    <row r="284" spans="1:17" x14ac:dyDescent="0.25">
      <c r="A284" s="25"/>
      <c r="B284" s="26"/>
      <c r="C284" s="25"/>
      <c r="D284" s="25"/>
      <c r="E284" s="25"/>
      <c r="F284" s="26"/>
      <c r="G284" s="25"/>
      <c r="H284" s="25"/>
      <c r="I284" s="25"/>
      <c r="J284" s="26"/>
      <c r="K284" s="25"/>
      <c r="L284" s="25"/>
      <c r="M284" s="25"/>
      <c r="N284" s="26"/>
      <c r="O284" s="25"/>
      <c r="P284" s="25"/>
      <c r="Q284" s="25"/>
    </row>
    <row r="285" spans="1:17" x14ac:dyDescent="0.25">
      <c r="A285" s="25"/>
      <c r="B285" s="26"/>
      <c r="C285" s="25"/>
      <c r="D285" s="25"/>
      <c r="E285" s="25"/>
      <c r="F285" s="26"/>
      <c r="G285" s="25"/>
      <c r="H285" s="25"/>
      <c r="I285" s="25"/>
      <c r="J285" s="26"/>
      <c r="K285" s="25"/>
      <c r="L285" s="25"/>
      <c r="M285" s="25"/>
      <c r="N285" s="26"/>
      <c r="O285" s="25"/>
      <c r="P285" s="25"/>
      <c r="Q285" s="25"/>
    </row>
    <row r="286" spans="1:17" x14ac:dyDescent="0.25">
      <c r="A286" s="25"/>
      <c r="B286" s="26"/>
      <c r="C286" s="25"/>
      <c r="D286" s="25"/>
      <c r="E286" s="25"/>
      <c r="F286" s="26"/>
      <c r="G286" s="25"/>
      <c r="H286" s="25"/>
      <c r="I286" s="25"/>
      <c r="J286" s="26"/>
      <c r="K286" s="25"/>
      <c r="L286" s="25"/>
      <c r="M286" s="25"/>
      <c r="N286" s="26"/>
      <c r="O286" s="25"/>
      <c r="P286" s="25"/>
      <c r="Q286" s="25"/>
    </row>
    <row r="287" spans="1:17" x14ac:dyDescent="0.25">
      <c r="A287" s="25"/>
      <c r="B287" s="26"/>
      <c r="C287" s="25"/>
      <c r="D287" s="25"/>
      <c r="E287" s="25"/>
      <c r="F287" s="26"/>
      <c r="G287" s="25"/>
      <c r="H287" s="25"/>
      <c r="I287" s="25"/>
      <c r="J287" s="26"/>
      <c r="K287" s="25"/>
      <c r="L287" s="25"/>
      <c r="M287" s="25"/>
      <c r="N287" s="26"/>
      <c r="O287" s="25"/>
      <c r="P287" s="25"/>
      <c r="Q287" s="25"/>
    </row>
    <row r="288" spans="1:17" x14ac:dyDescent="0.25">
      <c r="A288" s="25"/>
      <c r="B288" s="26"/>
      <c r="C288" s="25"/>
      <c r="D288" s="25"/>
      <c r="E288" s="25"/>
      <c r="F288" s="26"/>
      <c r="G288" s="25"/>
      <c r="H288" s="25"/>
      <c r="I288" s="25"/>
      <c r="J288" s="26"/>
      <c r="K288" s="25"/>
      <c r="L288" s="25"/>
      <c r="M288" s="25"/>
      <c r="N288" s="26"/>
      <c r="O288" s="25"/>
      <c r="P288" s="25"/>
      <c r="Q288" s="25"/>
    </row>
    <row r="289" spans="1:17" x14ac:dyDescent="0.25">
      <c r="A289" s="25"/>
      <c r="B289" s="26"/>
      <c r="C289" s="25"/>
      <c r="D289" s="25"/>
      <c r="E289" s="25"/>
      <c r="F289" s="26"/>
      <c r="G289" s="25"/>
      <c r="H289" s="25"/>
      <c r="I289" s="25"/>
      <c r="J289" s="26"/>
      <c r="K289" s="25"/>
      <c r="L289" s="25"/>
      <c r="M289" s="25"/>
      <c r="N289" s="26"/>
      <c r="O289" s="25"/>
      <c r="P289" s="25"/>
      <c r="Q289" s="25"/>
    </row>
    <row r="290" spans="1:17" x14ac:dyDescent="0.25">
      <c r="A290" s="25"/>
      <c r="B290" s="26"/>
      <c r="C290" s="25"/>
      <c r="D290" s="25"/>
      <c r="E290" s="25"/>
      <c r="F290" s="26"/>
      <c r="G290" s="25"/>
      <c r="H290" s="25"/>
      <c r="I290" s="25"/>
      <c r="J290" s="26"/>
      <c r="K290" s="25"/>
      <c r="L290" s="25"/>
      <c r="M290" s="25"/>
      <c r="N290" s="26"/>
      <c r="O290" s="25"/>
      <c r="P290" s="25"/>
      <c r="Q290" s="25"/>
    </row>
    <row r="291" spans="1:17" x14ac:dyDescent="0.25">
      <c r="A291" s="25"/>
      <c r="B291" s="26"/>
      <c r="C291" s="25"/>
      <c r="D291" s="25"/>
      <c r="E291" s="25"/>
      <c r="F291" s="26"/>
      <c r="G291" s="25"/>
      <c r="H291" s="25"/>
      <c r="I291" s="25"/>
      <c r="J291" s="26"/>
      <c r="K291" s="25"/>
      <c r="L291" s="25"/>
      <c r="M291" s="25"/>
      <c r="N291" s="26"/>
      <c r="O291" s="25"/>
      <c r="P291" s="25"/>
      <c r="Q291" s="25"/>
    </row>
    <row r="292" spans="1:17" x14ac:dyDescent="0.25">
      <c r="A292" s="25"/>
      <c r="B292" s="26"/>
      <c r="C292" s="25"/>
      <c r="D292" s="25"/>
      <c r="E292" s="25"/>
      <c r="F292" s="26"/>
      <c r="G292" s="25"/>
      <c r="H292" s="25"/>
      <c r="I292" s="25"/>
      <c r="J292" s="26"/>
      <c r="K292" s="25"/>
      <c r="L292" s="25"/>
      <c r="M292" s="25"/>
      <c r="N292" s="26"/>
      <c r="O292" s="25"/>
      <c r="P292" s="25"/>
      <c r="Q292" s="25"/>
    </row>
    <row r="293" spans="1:17" x14ac:dyDescent="0.25">
      <c r="A293" s="25"/>
      <c r="B293" s="26"/>
      <c r="C293" s="25"/>
      <c r="D293" s="25"/>
      <c r="E293" s="25"/>
      <c r="F293" s="26"/>
      <c r="G293" s="25"/>
      <c r="H293" s="25"/>
      <c r="I293" s="25"/>
      <c r="J293" s="26"/>
      <c r="K293" s="25"/>
      <c r="L293" s="25"/>
      <c r="M293" s="25"/>
      <c r="N293" s="26"/>
      <c r="O293" s="25"/>
      <c r="P293" s="25"/>
      <c r="Q293" s="25"/>
    </row>
    <row r="294" spans="1:17" x14ac:dyDescent="0.25">
      <c r="A294" s="25"/>
      <c r="B294" s="26"/>
      <c r="C294" s="25"/>
      <c r="D294" s="25"/>
      <c r="E294" s="25"/>
      <c r="F294" s="26"/>
      <c r="G294" s="25"/>
      <c r="H294" s="25"/>
      <c r="I294" s="25"/>
      <c r="J294" s="26"/>
      <c r="K294" s="25"/>
      <c r="L294" s="25"/>
      <c r="M294" s="25"/>
      <c r="N294" s="26"/>
      <c r="O294" s="25"/>
      <c r="P294" s="25"/>
      <c r="Q294" s="25"/>
    </row>
    <row r="295" spans="1:17" x14ac:dyDescent="0.25">
      <c r="A295" s="25"/>
      <c r="B295" s="26"/>
      <c r="C295" s="25"/>
      <c r="D295" s="25"/>
      <c r="E295" s="25"/>
      <c r="F295" s="26"/>
      <c r="G295" s="25"/>
      <c r="H295" s="25"/>
      <c r="I295" s="25"/>
      <c r="J295" s="26"/>
      <c r="K295" s="25"/>
      <c r="L295" s="25"/>
      <c r="M295" s="25"/>
      <c r="N295" s="26"/>
      <c r="O295" s="25"/>
      <c r="P295" s="25"/>
      <c r="Q295" s="25"/>
    </row>
    <row r="296" spans="1:17" x14ac:dyDescent="0.25">
      <c r="A296" s="25"/>
      <c r="B296" s="26"/>
      <c r="C296" s="25"/>
      <c r="D296" s="25"/>
      <c r="E296" s="25"/>
      <c r="F296" s="26"/>
      <c r="G296" s="25"/>
      <c r="H296" s="25"/>
      <c r="I296" s="25"/>
      <c r="J296" s="26"/>
      <c r="K296" s="25"/>
      <c r="L296" s="25"/>
      <c r="M296" s="25"/>
      <c r="N296" s="26"/>
      <c r="O296" s="25"/>
      <c r="P296" s="25"/>
      <c r="Q296" s="25"/>
    </row>
    <row r="297" spans="1:17" x14ac:dyDescent="0.25">
      <c r="A297" s="25"/>
      <c r="B297" s="26"/>
      <c r="C297" s="25"/>
      <c r="D297" s="25"/>
      <c r="E297" s="25"/>
      <c r="F297" s="26"/>
      <c r="G297" s="25"/>
      <c r="H297" s="25"/>
      <c r="I297" s="25"/>
      <c r="J297" s="26"/>
      <c r="K297" s="25"/>
      <c r="L297" s="25"/>
      <c r="M297" s="25"/>
      <c r="N297" s="26"/>
      <c r="O297" s="25"/>
      <c r="P297" s="25"/>
      <c r="Q297" s="25"/>
    </row>
    <row r="298" spans="1:17" x14ac:dyDescent="0.25">
      <c r="A298" s="25"/>
      <c r="B298" s="26"/>
      <c r="C298" s="25"/>
      <c r="D298" s="25"/>
      <c r="E298" s="25"/>
      <c r="F298" s="26"/>
      <c r="G298" s="25"/>
      <c r="H298" s="25"/>
      <c r="I298" s="25"/>
      <c r="J298" s="26"/>
      <c r="K298" s="25"/>
      <c r="L298" s="25"/>
      <c r="M298" s="25"/>
      <c r="N298" s="26"/>
      <c r="O298" s="25"/>
      <c r="P298" s="25"/>
      <c r="Q298" s="25"/>
    </row>
    <row r="299" spans="1:17" x14ac:dyDescent="0.25">
      <c r="A299" s="25"/>
      <c r="B299" s="26"/>
      <c r="C299" s="25"/>
      <c r="D299" s="25"/>
      <c r="E299" s="25"/>
      <c r="F299" s="26"/>
      <c r="G299" s="25"/>
      <c r="H299" s="25"/>
      <c r="I299" s="25"/>
      <c r="J299" s="26"/>
      <c r="K299" s="25"/>
      <c r="L299" s="25"/>
      <c r="M299" s="25"/>
      <c r="N299" s="26"/>
      <c r="O299" s="25"/>
      <c r="P299" s="25"/>
      <c r="Q299" s="25"/>
    </row>
    <row r="300" spans="1:17" x14ac:dyDescent="0.25">
      <c r="A300" s="25"/>
      <c r="B300" s="26"/>
      <c r="C300" s="25"/>
      <c r="D300" s="25"/>
      <c r="E300" s="25"/>
      <c r="F300" s="26"/>
      <c r="G300" s="25"/>
      <c r="H300" s="25"/>
      <c r="I300" s="25"/>
      <c r="J300" s="26"/>
      <c r="K300" s="25"/>
      <c r="L300" s="25"/>
      <c r="M300" s="25"/>
      <c r="N300" s="26"/>
      <c r="O300" s="25"/>
      <c r="P300" s="25"/>
      <c r="Q300" s="25"/>
    </row>
    <row r="301" spans="1:17" x14ac:dyDescent="0.25">
      <c r="A301" s="25"/>
      <c r="B301" s="26"/>
      <c r="C301" s="25"/>
      <c r="D301" s="25"/>
      <c r="E301" s="25"/>
      <c r="F301" s="26"/>
      <c r="G301" s="25"/>
      <c r="H301" s="25"/>
      <c r="I301" s="25"/>
      <c r="J301" s="26"/>
      <c r="K301" s="25"/>
      <c r="L301" s="25"/>
      <c r="M301" s="25"/>
      <c r="N301" s="26"/>
      <c r="O301" s="25"/>
      <c r="P301" s="25"/>
      <c r="Q301" s="25"/>
    </row>
    <row r="302" spans="1:17" x14ac:dyDescent="0.25">
      <c r="A302" s="25"/>
      <c r="B302" s="26"/>
      <c r="C302" s="25"/>
      <c r="D302" s="25"/>
      <c r="E302" s="25"/>
      <c r="F302" s="26"/>
      <c r="G302" s="25"/>
      <c r="H302" s="25"/>
      <c r="I302" s="25"/>
      <c r="J302" s="26"/>
      <c r="K302" s="25"/>
      <c r="L302" s="25"/>
      <c r="M302" s="25"/>
      <c r="N302" s="26"/>
      <c r="O302" s="25"/>
      <c r="P302" s="25"/>
      <c r="Q302" s="25"/>
    </row>
    <row r="303" spans="1:17" x14ac:dyDescent="0.25">
      <c r="A303" s="25"/>
      <c r="B303" s="26"/>
      <c r="C303" s="25"/>
      <c r="D303" s="25"/>
      <c r="E303" s="25"/>
      <c r="F303" s="26"/>
      <c r="G303" s="25"/>
      <c r="H303" s="25"/>
      <c r="I303" s="25"/>
      <c r="J303" s="26"/>
      <c r="K303" s="25"/>
      <c r="L303" s="25"/>
      <c r="M303" s="25"/>
      <c r="N303" s="26"/>
      <c r="O303" s="25"/>
      <c r="P303" s="25"/>
      <c r="Q303" s="25"/>
    </row>
    <row r="304" spans="1:17" x14ac:dyDescent="0.25">
      <c r="A304" s="25"/>
      <c r="B304" s="26"/>
      <c r="C304" s="25"/>
      <c r="D304" s="25"/>
      <c r="E304" s="25"/>
      <c r="F304" s="26"/>
      <c r="G304" s="25"/>
      <c r="H304" s="25"/>
      <c r="I304" s="25"/>
      <c r="J304" s="26"/>
      <c r="K304" s="25"/>
      <c r="L304" s="25"/>
      <c r="M304" s="25"/>
      <c r="N304" s="26"/>
      <c r="O304" s="25"/>
      <c r="P304" s="25"/>
      <c r="Q304" s="25"/>
    </row>
    <row r="305" spans="1:17" x14ac:dyDescent="0.25">
      <c r="A305" s="25"/>
      <c r="B305" s="26"/>
      <c r="C305" s="25"/>
      <c r="D305" s="25"/>
      <c r="E305" s="25"/>
      <c r="F305" s="26"/>
      <c r="G305" s="25"/>
      <c r="H305" s="25"/>
      <c r="I305" s="25"/>
      <c r="J305" s="26"/>
      <c r="K305" s="25"/>
      <c r="L305" s="25"/>
      <c r="M305" s="25"/>
      <c r="N305" s="26"/>
      <c r="O305" s="25"/>
      <c r="P305" s="25"/>
      <c r="Q305" s="25"/>
    </row>
    <row r="306" spans="1:17" x14ac:dyDescent="0.25">
      <c r="A306" s="25"/>
      <c r="B306" s="26"/>
      <c r="C306" s="25"/>
      <c r="D306" s="25"/>
      <c r="E306" s="25"/>
      <c r="F306" s="26"/>
      <c r="G306" s="25"/>
      <c r="H306" s="25"/>
      <c r="I306" s="25"/>
      <c r="J306" s="26"/>
      <c r="K306" s="25"/>
      <c r="L306" s="25"/>
      <c r="M306" s="25"/>
      <c r="N306" s="26"/>
      <c r="O306" s="25"/>
      <c r="P306" s="25"/>
      <c r="Q306" s="25"/>
    </row>
    <row r="307" spans="1:17" x14ac:dyDescent="0.25">
      <c r="A307" s="25"/>
      <c r="B307" s="26"/>
      <c r="C307" s="25"/>
      <c r="D307" s="25"/>
      <c r="E307" s="25"/>
      <c r="F307" s="26"/>
      <c r="G307" s="25"/>
      <c r="H307" s="25"/>
      <c r="I307" s="25"/>
      <c r="J307" s="26"/>
      <c r="K307" s="25"/>
      <c r="L307" s="25"/>
      <c r="M307" s="25"/>
      <c r="N307" s="26"/>
      <c r="O307" s="25"/>
      <c r="P307" s="25"/>
      <c r="Q307" s="25"/>
    </row>
    <row r="308" spans="1:17" x14ac:dyDescent="0.25">
      <c r="A308" s="25"/>
      <c r="B308" s="26"/>
      <c r="C308" s="25"/>
      <c r="D308" s="25"/>
      <c r="E308" s="25"/>
      <c r="F308" s="26"/>
      <c r="G308" s="25"/>
      <c r="H308" s="25"/>
      <c r="I308" s="25"/>
      <c r="J308" s="26"/>
      <c r="K308" s="25"/>
      <c r="L308" s="25"/>
      <c r="M308" s="25"/>
      <c r="N308" s="26"/>
      <c r="O308" s="25"/>
      <c r="P308" s="25"/>
      <c r="Q308" s="25"/>
    </row>
    <row r="309" spans="1:17" x14ac:dyDescent="0.25">
      <c r="A309" s="25"/>
      <c r="B309" s="26"/>
      <c r="C309" s="25"/>
      <c r="D309" s="25"/>
      <c r="E309" s="25"/>
      <c r="F309" s="26"/>
      <c r="G309" s="25"/>
      <c r="H309" s="25"/>
      <c r="I309" s="25"/>
      <c r="J309" s="26"/>
      <c r="K309" s="25"/>
      <c r="L309" s="25"/>
      <c r="M309" s="25"/>
      <c r="N309" s="26"/>
      <c r="O309" s="25"/>
      <c r="P309" s="25"/>
      <c r="Q309" s="25"/>
    </row>
    <row r="310" spans="1:17" x14ac:dyDescent="0.25">
      <c r="A310" s="25"/>
      <c r="B310" s="26"/>
      <c r="C310" s="25"/>
      <c r="D310" s="25"/>
      <c r="E310" s="25"/>
      <c r="F310" s="26"/>
      <c r="G310" s="25"/>
      <c r="H310" s="25"/>
      <c r="I310" s="25"/>
      <c r="J310" s="26"/>
      <c r="K310" s="25"/>
      <c r="L310" s="25"/>
      <c r="M310" s="25"/>
      <c r="N310" s="26"/>
      <c r="O310" s="25"/>
      <c r="P310" s="25"/>
      <c r="Q310" s="25"/>
    </row>
    <row r="311" spans="1:17" x14ac:dyDescent="0.25">
      <c r="A311" s="25"/>
      <c r="B311" s="26"/>
      <c r="C311" s="25"/>
      <c r="D311" s="25"/>
      <c r="E311" s="25"/>
      <c r="F311" s="26"/>
      <c r="G311" s="25"/>
      <c r="H311" s="25"/>
      <c r="I311" s="25"/>
      <c r="J311" s="26"/>
      <c r="K311" s="25"/>
      <c r="L311" s="25"/>
      <c r="M311" s="25"/>
      <c r="N311" s="26"/>
      <c r="O311" s="25"/>
      <c r="P311" s="25"/>
      <c r="Q311" s="25"/>
    </row>
    <row r="312" spans="1:17" x14ac:dyDescent="0.25">
      <c r="A312" s="25"/>
      <c r="B312" s="26"/>
      <c r="C312" s="25"/>
      <c r="D312" s="25"/>
      <c r="E312" s="25"/>
      <c r="F312" s="26"/>
      <c r="G312" s="25"/>
      <c r="H312" s="25"/>
      <c r="I312" s="25"/>
      <c r="J312" s="26"/>
      <c r="K312" s="25"/>
      <c r="L312" s="25"/>
      <c r="M312" s="25"/>
      <c r="N312" s="26"/>
      <c r="O312" s="25"/>
      <c r="P312" s="25"/>
      <c r="Q312" s="25"/>
    </row>
    <row r="313" spans="1:17" x14ac:dyDescent="0.25">
      <c r="A313" s="25"/>
      <c r="B313" s="26"/>
      <c r="C313" s="25"/>
      <c r="D313" s="25"/>
      <c r="E313" s="25"/>
      <c r="F313" s="26"/>
      <c r="G313" s="25"/>
      <c r="H313" s="25"/>
      <c r="I313" s="25"/>
      <c r="J313" s="26"/>
      <c r="K313" s="25"/>
      <c r="L313" s="25"/>
      <c r="M313" s="25"/>
      <c r="N313" s="26"/>
      <c r="O313" s="25"/>
      <c r="P313" s="25"/>
      <c r="Q313" s="25"/>
    </row>
    <row r="314" spans="1:17" x14ac:dyDescent="0.25">
      <c r="A314" s="25"/>
      <c r="B314" s="26"/>
      <c r="C314" s="25"/>
      <c r="D314" s="25"/>
      <c r="E314" s="25"/>
      <c r="F314" s="26"/>
      <c r="G314" s="25"/>
      <c r="H314" s="25"/>
      <c r="I314" s="25"/>
      <c r="J314" s="26"/>
      <c r="K314" s="25"/>
      <c r="L314" s="25"/>
      <c r="M314" s="25"/>
      <c r="N314" s="26"/>
      <c r="O314" s="25"/>
      <c r="P314" s="25"/>
      <c r="Q314" s="25"/>
    </row>
    <row r="315" spans="1:17" x14ac:dyDescent="0.25">
      <c r="A315" s="25"/>
      <c r="B315" s="26"/>
      <c r="C315" s="25"/>
      <c r="D315" s="25"/>
      <c r="E315" s="25"/>
      <c r="F315" s="26"/>
      <c r="G315" s="25"/>
      <c r="H315" s="25"/>
      <c r="I315" s="25"/>
      <c r="J315" s="26"/>
      <c r="K315" s="25"/>
      <c r="L315" s="25"/>
      <c r="M315" s="25"/>
      <c r="N315" s="26"/>
      <c r="O315" s="25"/>
      <c r="P315" s="25"/>
      <c r="Q315" s="25"/>
    </row>
    <row r="316" spans="1:17" x14ac:dyDescent="0.25">
      <c r="A316" s="25"/>
      <c r="B316" s="26"/>
      <c r="C316" s="25"/>
      <c r="D316" s="25"/>
      <c r="E316" s="25"/>
      <c r="F316" s="26"/>
      <c r="G316" s="25"/>
      <c r="H316" s="25"/>
      <c r="I316" s="25"/>
      <c r="J316" s="26"/>
      <c r="K316" s="25"/>
      <c r="L316" s="25"/>
      <c r="M316" s="25"/>
      <c r="N316" s="26"/>
      <c r="O316" s="25"/>
      <c r="P316" s="25"/>
      <c r="Q316" s="25"/>
    </row>
    <row r="317" spans="1:17" x14ac:dyDescent="0.25">
      <c r="A317" s="25"/>
      <c r="B317" s="26"/>
      <c r="C317" s="25"/>
      <c r="D317" s="25"/>
      <c r="E317" s="25"/>
      <c r="F317" s="26"/>
      <c r="G317" s="25"/>
      <c r="H317" s="25"/>
      <c r="I317" s="25"/>
      <c r="J317" s="26"/>
      <c r="K317" s="25"/>
      <c r="L317" s="25"/>
      <c r="M317" s="25"/>
      <c r="N317" s="26"/>
      <c r="O317" s="25"/>
      <c r="P317" s="25"/>
      <c r="Q317" s="25"/>
    </row>
    <row r="318" spans="1:17" x14ac:dyDescent="0.25">
      <c r="A318" s="25"/>
      <c r="B318" s="26"/>
      <c r="C318" s="25"/>
      <c r="D318" s="25"/>
      <c r="E318" s="25"/>
      <c r="F318" s="26"/>
      <c r="G318" s="25"/>
      <c r="H318" s="25"/>
      <c r="I318" s="25"/>
      <c r="J318" s="26"/>
      <c r="K318" s="25"/>
      <c r="L318" s="25"/>
      <c r="M318" s="25"/>
      <c r="N318" s="26"/>
      <c r="O318" s="25"/>
      <c r="P318" s="25"/>
      <c r="Q318" s="25"/>
    </row>
    <row r="319" spans="1:17" x14ac:dyDescent="0.25">
      <c r="A319" s="25"/>
      <c r="B319" s="26"/>
      <c r="C319" s="25"/>
      <c r="D319" s="25"/>
      <c r="E319" s="25"/>
      <c r="F319" s="26"/>
      <c r="G319" s="25"/>
      <c r="H319" s="25"/>
      <c r="I319" s="25"/>
      <c r="J319" s="26"/>
      <c r="K319" s="25"/>
      <c r="L319" s="25"/>
      <c r="M319" s="25"/>
      <c r="N319" s="26"/>
      <c r="O319" s="25"/>
      <c r="P319" s="25"/>
      <c r="Q319" s="25"/>
    </row>
    <row r="320" spans="1:17" x14ac:dyDescent="0.25">
      <c r="A320" s="25"/>
      <c r="B320" s="26"/>
      <c r="C320" s="25"/>
      <c r="D320" s="25"/>
      <c r="E320" s="25"/>
      <c r="F320" s="26"/>
      <c r="G320" s="25"/>
      <c r="H320" s="25"/>
      <c r="I320" s="25"/>
      <c r="J320" s="26"/>
      <c r="K320" s="25"/>
      <c r="L320" s="25"/>
      <c r="M320" s="25"/>
      <c r="N320" s="26"/>
      <c r="O320" s="25"/>
      <c r="P320" s="25"/>
      <c r="Q320" s="25"/>
    </row>
    <row r="321" spans="1:17" x14ac:dyDescent="0.25">
      <c r="A321" s="25"/>
      <c r="B321" s="26"/>
      <c r="C321" s="25"/>
      <c r="D321" s="25"/>
      <c r="E321" s="25"/>
      <c r="F321" s="26"/>
      <c r="G321" s="25"/>
      <c r="H321" s="25"/>
      <c r="I321" s="25"/>
      <c r="J321" s="26"/>
      <c r="K321" s="25"/>
      <c r="L321" s="25"/>
      <c r="M321" s="25"/>
      <c r="N321" s="26"/>
      <c r="O321" s="25"/>
      <c r="P321" s="25"/>
      <c r="Q321" s="25"/>
    </row>
    <row r="322" spans="1:17" x14ac:dyDescent="0.25">
      <c r="A322" s="25"/>
      <c r="B322" s="26"/>
      <c r="C322" s="25"/>
      <c r="D322" s="25"/>
      <c r="E322" s="25"/>
      <c r="F322" s="26"/>
      <c r="G322" s="25"/>
      <c r="H322" s="25"/>
      <c r="I322" s="25"/>
      <c r="J322" s="26"/>
      <c r="K322" s="25"/>
      <c r="L322" s="25"/>
      <c r="M322" s="25"/>
      <c r="N322" s="26"/>
      <c r="O322" s="25"/>
      <c r="P322" s="25"/>
      <c r="Q322" s="25"/>
    </row>
    <row r="323" spans="1:17" x14ac:dyDescent="0.25">
      <c r="A323" s="25"/>
      <c r="B323" s="26"/>
      <c r="C323" s="25"/>
      <c r="D323" s="25"/>
      <c r="E323" s="25"/>
      <c r="F323" s="26"/>
      <c r="G323" s="25"/>
      <c r="H323" s="25"/>
      <c r="I323" s="25"/>
      <c r="J323" s="26"/>
      <c r="K323" s="25"/>
      <c r="L323" s="25"/>
      <c r="M323" s="25"/>
      <c r="N323" s="26"/>
      <c r="O323" s="25"/>
      <c r="P323" s="25"/>
      <c r="Q323" s="25"/>
    </row>
    <row r="324" spans="1:17" x14ac:dyDescent="0.25">
      <c r="A324" s="25"/>
      <c r="B324" s="26"/>
      <c r="C324" s="25"/>
      <c r="D324" s="25"/>
      <c r="E324" s="25"/>
      <c r="F324" s="26"/>
      <c r="G324" s="25"/>
      <c r="H324" s="25"/>
      <c r="I324" s="25"/>
      <c r="J324" s="26"/>
      <c r="K324" s="25"/>
      <c r="L324" s="25"/>
      <c r="M324" s="25"/>
      <c r="N324" s="26"/>
      <c r="O324" s="25"/>
      <c r="P324" s="25"/>
      <c r="Q324" s="25"/>
    </row>
    <row r="325" spans="1:17" x14ac:dyDescent="0.25">
      <c r="A325" s="25"/>
      <c r="B325" s="26"/>
      <c r="C325" s="25"/>
      <c r="D325" s="25"/>
      <c r="E325" s="25"/>
      <c r="F325" s="26"/>
      <c r="G325" s="25"/>
      <c r="H325" s="25"/>
      <c r="I325" s="25"/>
      <c r="J325" s="26"/>
      <c r="K325" s="25"/>
      <c r="L325" s="25"/>
      <c r="M325" s="25"/>
      <c r="N325" s="26"/>
      <c r="O325" s="25"/>
      <c r="P325" s="25"/>
      <c r="Q325" s="25"/>
    </row>
    <row r="326" spans="1:17" x14ac:dyDescent="0.25">
      <c r="A326" s="25"/>
      <c r="B326" s="26"/>
      <c r="C326" s="25"/>
      <c r="D326" s="25"/>
      <c r="E326" s="25"/>
      <c r="F326" s="26"/>
      <c r="G326" s="25"/>
      <c r="H326" s="25"/>
      <c r="I326" s="25"/>
      <c r="J326" s="26"/>
      <c r="K326" s="25"/>
      <c r="L326" s="25"/>
      <c r="M326" s="25"/>
      <c r="N326" s="26"/>
      <c r="O326" s="25"/>
      <c r="P326" s="25"/>
      <c r="Q326" s="25"/>
    </row>
    <row r="327" spans="1:17" x14ac:dyDescent="0.25">
      <c r="A327" s="25"/>
      <c r="B327" s="26"/>
      <c r="C327" s="25"/>
      <c r="D327" s="25"/>
      <c r="E327" s="25"/>
      <c r="F327" s="26"/>
      <c r="G327" s="25"/>
      <c r="H327" s="25"/>
      <c r="I327" s="25"/>
      <c r="J327" s="26"/>
      <c r="K327" s="25"/>
      <c r="L327" s="25"/>
      <c r="M327" s="25"/>
      <c r="N327" s="26"/>
      <c r="O327" s="25"/>
      <c r="P327" s="25"/>
      <c r="Q327" s="25"/>
    </row>
    <row r="328" spans="1:17" x14ac:dyDescent="0.25">
      <c r="A328" s="25"/>
      <c r="B328" s="26"/>
      <c r="C328" s="25"/>
      <c r="D328" s="25"/>
      <c r="E328" s="25"/>
      <c r="F328" s="26"/>
      <c r="G328" s="25"/>
      <c r="H328" s="25"/>
      <c r="I328" s="25"/>
      <c r="J328" s="26"/>
      <c r="K328" s="25"/>
      <c r="L328" s="25"/>
      <c r="M328" s="25"/>
      <c r="N328" s="26"/>
      <c r="O328" s="25"/>
      <c r="P328" s="25"/>
      <c r="Q328" s="25"/>
    </row>
    <row r="329" spans="1:17" x14ac:dyDescent="0.25">
      <c r="A329" s="25"/>
      <c r="B329" s="26"/>
      <c r="C329" s="25"/>
      <c r="D329" s="25"/>
      <c r="E329" s="25"/>
      <c r="F329" s="26"/>
      <c r="G329" s="25"/>
      <c r="H329" s="25"/>
      <c r="I329" s="25"/>
      <c r="J329" s="26"/>
      <c r="K329" s="25"/>
      <c r="L329" s="25"/>
      <c r="M329" s="25"/>
      <c r="N329" s="26"/>
      <c r="O329" s="25"/>
      <c r="P329" s="25"/>
      <c r="Q329" s="25"/>
    </row>
    <row r="330" spans="1:17" x14ac:dyDescent="0.25">
      <c r="A330" s="25"/>
      <c r="B330" s="26"/>
      <c r="C330" s="25"/>
      <c r="D330" s="25"/>
      <c r="E330" s="25"/>
      <c r="F330" s="26"/>
      <c r="G330" s="25"/>
      <c r="H330" s="25"/>
      <c r="I330" s="25"/>
      <c r="J330" s="26"/>
      <c r="K330" s="25"/>
      <c r="L330" s="25"/>
      <c r="M330" s="25"/>
      <c r="N330" s="26"/>
      <c r="O330" s="25"/>
      <c r="P330" s="25"/>
      <c r="Q330" s="25"/>
    </row>
    <row r="331" spans="1:17" x14ac:dyDescent="0.25">
      <c r="A331" s="25"/>
      <c r="B331" s="26"/>
      <c r="C331" s="25"/>
      <c r="D331" s="25"/>
      <c r="E331" s="25"/>
      <c r="F331" s="26"/>
      <c r="G331" s="25"/>
      <c r="H331" s="25"/>
      <c r="I331" s="25"/>
      <c r="J331" s="26"/>
      <c r="K331" s="25"/>
      <c r="L331" s="25"/>
      <c r="M331" s="25"/>
      <c r="N331" s="26"/>
      <c r="O331" s="25"/>
      <c r="P331" s="25"/>
      <c r="Q331" s="25"/>
    </row>
    <row r="332" spans="1:17" x14ac:dyDescent="0.25">
      <c r="A332" s="25"/>
      <c r="B332" s="26"/>
      <c r="C332" s="25"/>
      <c r="D332" s="25"/>
      <c r="E332" s="25"/>
      <c r="F332" s="26"/>
      <c r="G332" s="25"/>
      <c r="H332" s="25"/>
      <c r="I332" s="25"/>
      <c r="J332" s="26"/>
      <c r="K332" s="25"/>
      <c r="L332" s="25"/>
      <c r="M332" s="25"/>
      <c r="N332" s="26"/>
      <c r="O332" s="25"/>
      <c r="P332" s="25"/>
      <c r="Q332" s="25"/>
    </row>
    <row r="333" spans="1:17" x14ac:dyDescent="0.25">
      <c r="A333" s="25"/>
      <c r="B333" s="26"/>
      <c r="C333" s="25"/>
      <c r="D333" s="25"/>
      <c r="E333" s="25"/>
      <c r="F333" s="26"/>
      <c r="G333" s="25"/>
      <c r="H333" s="25"/>
      <c r="I333" s="25"/>
      <c r="J333" s="26"/>
      <c r="K333" s="25"/>
      <c r="L333" s="25"/>
      <c r="M333" s="25"/>
      <c r="N333" s="26"/>
      <c r="O333" s="25"/>
      <c r="P333" s="25"/>
      <c r="Q333" s="25"/>
    </row>
    <row r="334" spans="1:17" x14ac:dyDescent="0.25">
      <c r="A334" s="25"/>
      <c r="B334" s="26"/>
      <c r="C334" s="25"/>
      <c r="D334" s="25"/>
      <c r="E334" s="25"/>
      <c r="F334" s="26"/>
      <c r="G334" s="25"/>
      <c r="H334" s="25"/>
      <c r="I334" s="25"/>
      <c r="J334" s="26"/>
      <c r="K334" s="25"/>
      <c r="L334" s="25"/>
      <c r="M334" s="25"/>
      <c r="N334" s="26"/>
      <c r="O334" s="25"/>
      <c r="P334" s="25"/>
      <c r="Q334" s="25"/>
    </row>
    <row r="335" spans="1:17" x14ac:dyDescent="0.25">
      <c r="A335" s="25"/>
      <c r="B335" s="26"/>
      <c r="C335" s="25"/>
      <c r="D335" s="25"/>
      <c r="E335" s="25"/>
      <c r="F335" s="26"/>
      <c r="G335" s="25"/>
      <c r="H335" s="25"/>
      <c r="I335" s="25"/>
      <c r="J335" s="26"/>
      <c r="K335" s="25"/>
      <c r="L335" s="25"/>
      <c r="M335" s="25"/>
      <c r="N335" s="26"/>
      <c r="O335" s="25"/>
      <c r="P335" s="25"/>
      <c r="Q335" s="25"/>
    </row>
    <row r="336" spans="1:17" x14ac:dyDescent="0.25">
      <c r="A336" s="25"/>
      <c r="B336" s="26"/>
      <c r="C336" s="25"/>
      <c r="D336" s="25"/>
      <c r="E336" s="25"/>
      <c r="F336" s="26"/>
      <c r="G336" s="25"/>
      <c r="H336" s="25"/>
      <c r="I336" s="25"/>
      <c r="J336" s="26"/>
      <c r="K336" s="25"/>
      <c r="L336" s="25"/>
      <c r="M336" s="25"/>
      <c r="N336" s="26"/>
      <c r="O336" s="25"/>
      <c r="P336" s="25"/>
      <c r="Q336" s="25"/>
    </row>
    <row r="337" spans="1:17" x14ac:dyDescent="0.25">
      <c r="A337" s="25"/>
      <c r="B337" s="26"/>
      <c r="C337" s="25"/>
      <c r="D337" s="25"/>
      <c r="E337" s="25"/>
      <c r="F337" s="26"/>
      <c r="G337" s="25"/>
      <c r="H337" s="25"/>
      <c r="I337" s="25"/>
      <c r="J337" s="26"/>
      <c r="K337" s="25"/>
      <c r="L337" s="25"/>
      <c r="M337" s="25"/>
      <c r="N337" s="26"/>
      <c r="O337" s="25"/>
      <c r="P337" s="25"/>
      <c r="Q337" s="25"/>
    </row>
    <row r="338" spans="1:17" x14ac:dyDescent="0.25">
      <c r="A338" s="25"/>
      <c r="B338" s="26"/>
      <c r="C338" s="25"/>
      <c r="D338" s="25"/>
      <c r="E338" s="25"/>
      <c r="F338" s="26"/>
      <c r="G338" s="25"/>
      <c r="H338" s="25"/>
      <c r="I338" s="25"/>
      <c r="J338" s="26"/>
      <c r="K338" s="25"/>
      <c r="L338" s="25"/>
      <c r="M338" s="25"/>
      <c r="N338" s="26"/>
      <c r="O338" s="25"/>
      <c r="P338" s="25"/>
      <c r="Q338" s="25"/>
    </row>
    <row r="339" spans="1:17" x14ac:dyDescent="0.25">
      <c r="A339" s="25"/>
      <c r="B339" s="26"/>
      <c r="C339" s="25"/>
      <c r="D339" s="25"/>
      <c r="E339" s="25"/>
      <c r="F339" s="26"/>
      <c r="G339" s="25"/>
      <c r="H339" s="25"/>
      <c r="I339" s="25"/>
      <c r="J339" s="26"/>
      <c r="K339" s="25"/>
      <c r="L339" s="25"/>
      <c r="M339" s="25"/>
      <c r="N339" s="26"/>
      <c r="O339" s="25"/>
      <c r="P339" s="25"/>
      <c r="Q339" s="25"/>
    </row>
    <row r="340" spans="1:17" x14ac:dyDescent="0.25">
      <c r="A340" s="25"/>
      <c r="B340" s="26"/>
      <c r="C340" s="25"/>
      <c r="D340" s="25"/>
      <c r="E340" s="25"/>
      <c r="F340" s="26"/>
      <c r="G340" s="25"/>
      <c r="H340" s="25"/>
      <c r="I340" s="25"/>
      <c r="J340" s="26"/>
      <c r="K340" s="25"/>
      <c r="L340" s="25"/>
      <c r="M340" s="25"/>
      <c r="N340" s="26"/>
      <c r="O340" s="25"/>
      <c r="P340" s="25"/>
      <c r="Q340" s="25"/>
    </row>
    <row r="341" spans="1:17" x14ac:dyDescent="0.25">
      <c r="A341" s="25"/>
      <c r="B341" s="26"/>
      <c r="C341" s="25"/>
      <c r="D341" s="25"/>
      <c r="E341" s="25"/>
      <c r="F341" s="26"/>
      <c r="G341" s="25"/>
      <c r="H341" s="25"/>
      <c r="I341" s="25"/>
      <c r="J341" s="26"/>
      <c r="K341" s="25"/>
      <c r="L341" s="25"/>
      <c r="M341" s="25"/>
      <c r="N341" s="26"/>
      <c r="O341" s="25"/>
      <c r="P341" s="25"/>
      <c r="Q341" s="25"/>
    </row>
    <row r="342" spans="1:17" x14ac:dyDescent="0.25">
      <c r="A342" s="25"/>
      <c r="B342" s="26"/>
      <c r="C342" s="25"/>
      <c r="D342" s="25"/>
      <c r="E342" s="25"/>
      <c r="F342" s="26"/>
      <c r="G342" s="25"/>
      <c r="H342" s="25"/>
      <c r="I342" s="25"/>
      <c r="J342" s="26"/>
      <c r="K342" s="25"/>
      <c r="L342" s="25"/>
      <c r="M342" s="25"/>
      <c r="N342" s="26"/>
      <c r="O342" s="25"/>
      <c r="P342" s="25"/>
      <c r="Q342" s="25"/>
    </row>
    <row r="343" spans="1:17" x14ac:dyDescent="0.25">
      <c r="A343" s="25"/>
      <c r="B343" s="26"/>
      <c r="C343" s="25"/>
      <c r="D343" s="25"/>
      <c r="E343" s="25"/>
      <c r="F343" s="26"/>
      <c r="G343" s="25"/>
      <c r="H343" s="25"/>
      <c r="I343" s="25"/>
      <c r="J343" s="26"/>
      <c r="K343" s="25"/>
      <c r="L343" s="25"/>
      <c r="M343" s="25"/>
      <c r="N343" s="26"/>
      <c r="O343" s="25"/>
      <c r="P343" s="25"/>
      <c r="Q343" s="25"/>
    </row>
    <row r="344" spans="1:17" x14ac:dyDescent="0.25">
      <c r="A344" s="25"/>
      <c r="B344" s="26"/>
      <c r="C344" s="25"/>
      <c r="D344" s="25"/>
      <c r="E344" s="25"/>
      <c r="F344" s="26"/>
      <c r="G344" s="25"/>
      <c r="H344" s="25"/>
      <c r="I344" s="25"/>
      <c r="J344" s="26"/>
      <c r="K344" s="25"/>
      <c r="L344" s="25"/>
      <c r="M344" s="25"/>
      <c r="N344" s="26"/>
      <c r="O344" s="25"/>
      <c r="P344" s="25"/>
      <c r="Q344" s="25"/>
    </row>
    <row r="345" spans="1:17" x14ac:dyDescent="0.25">
      <c r="A345" s="25"/>
      <c r="B345" s="26"/>
      <c r="C345" s="25"/>
      <c r="D345" s="25"/>
      <c r="E345" s="25"/>
      <c r="F345" s="26"/>
      <c r="G345" s="25"/>
      <c r="H345" s="25"/>
      <c r="I345" s="25"/>
      <c r="J345" s="26"/>
      <c r="K345" s="25"/>
      <c r="L345" s="25"/>
      <c r="M345" s="25"/>
      <c r="N345" s="26"/>
      <c r="O345" s="25"/>
      <c r="P345" s="25"/>
      <c r="Q345" s="25"/>
    </row>
    <row r="346" spans="1:17" x14ac:dyDescent="0.25">
      <c r="A346" s="25"/>
      <c r="B346" s="26"/>
      <c r="C346" s="25"/>
      <c r="D346" s="25"/>
      <c r="E346" s="25"/>
      <c r="F346" s="26"/>
      <c r="G346" s="25"/>
      <c r="H346" s="25"/>
      <c r="I346" s="25"/>
      <c r="J346" s="26"/>
      <c r="K346" s="25"/>
      <c r="L346" s="25"/>
      <c r="M346" s="25"/>
      <c r="N346" s="26"/>
      <c r="O346" s="25"/>
      <c r="P346" s="25"/>
      <c r="Q346" s="25"/>
    </row>
    <row r="347" spans="1:17" x14ac:dyDescent="0.25">
      <c r="A347" s="25"/>
      <c r="B347" s="26"/>
      <c r="C347" s="25"/>
      <c r="D347" s="25"/>
      <c r="E347" s="25"/>
      <c r="F347" s="26"/>
      <c r="G347" s="25"/>
      <c r="H347" s="25"/>
      <c r="I347" s="25"/>
      <c r="J347" s="26"/>
      <c r="K347" s="25"/>
      <c r="L347" s="25"/>
      <c r="M347" s="25"/>
      <c r="N347" s="26"/>
      <c r="O347" s="25"/>
      <c r="P347" s="25"/>
      <c r="Q347" s="25"/>
    </row>
    <row r="348" spans="1:17" x14ac:dyDescent="0.25">
      <c r="A348" s="25"/>
      <c r="B348" s="26"/>
      <c r="C348" s="25"/>
      <c r="D348" s="25"/>
      <c r="E348" s="25"/>
      <c r="F348" s="26"/>
      <c r="G348" s="25"/>
      <c r="H348" s="25"/>
      <c r="I348" s="25"/>
      <c r="J348" s="26"/>
      <c r="K348" s="25"/>
      <c r="L348" s="25"/>
      <c r="M348" s="25"/>
      <c r="N348" s="26"/>
      <c r="O348" s="25"/>
      <c r="P348" s="25"/>
      <c r="Q348" s="25"/>
    </row>
    <row r="349" spans="1:17" x14ac:dyDescent="0.25">
      <c r="A349" s="25"/>
      <c r="B349" s="26"/>
      <c r="C349" s="25"/>
      <c r="D349" s="25"/>
      <c r="E349" s="25"/>
      <c r="F349" s="26"/>
      <c r="G349" s="25"/>
      <c r="H349" s="25"/>
      <c r="I349" s="25"/>
      <c r="J349" s="26"/>
      <c r="K349" s="25"/>
      <c r="L349" s="25"/>
      <c r="M349" s="25"/>
      <c r="N349" s="26"/>
      <c r="O349" s="25"/>
      <c r="P349" s="25"/>
      <c r="Q349" s="25"/>
    </row>
    <row r="350" spans="1:17" x14ac:dyDescent="0.25">
      <c r="A350" s="25"/>
      <c r="B350" s="26"/>
      <c r="C350" s="25"/>
      <c r="D350" s="25"/>
      <c r="E350" s="25"/>
      <c r="F350" s="26"/>
      <c r="G350" s="25"/>
      <c r="H350" s="25"/>
      <c r="I350" s="25"/>
      <c r="J350" s="26"/>
      <c r="K350" s="25"/>
      <c r="L350" s="25"/>
      <c r="M350" s="25"/>
      <c r="N350" s="26"/>
      <c r="O350" s="25"/>
      <c r="P350" s="25"/>
      <c r="Q350" s="25"/>
    </row>
    <row r="351" spans="1:17" x14ac:dyDescent="0.25">
      <c r="A351" s="25"/>
      <c r="B351" s="26"/>
      <c r="C351" s="25"/>
      <c r="D351" s="25"/>
      <c r="E351" s="25"/>
      <c r="F351" s="26"/>
      <c r="G351" s="25"/>
      <c r="H351" s="25"/>
      <c r="I351" s="25"/>
      <c r="J351" s="26"/>
      <c r="K351" s="25"/>
      <c r="L351" s="25"/>
      <c r="M351" s="25"/>
      <c r="N351" s="26"/>
      <c r="O351" s="25"/>
      <c r="P351" s="25"/>
      <c r="Q351" s="25"/>
    </row>
    <row r="352" spans="1:17" x14ac:dyDescent="0.25">
      <c r="A352" s="25"/>
      <c r="B352" s="26"/>
      <c r="C352" s="25"/>
      <c r="D352" s="25"/>
      <c r="E352" s="25"/>
      <c r="F352" s="26"/>
      <c r="G352" s="25"/>
      <c r="H352" s="25"/>
      <c r="I352" s="25"/>
      <c r="J352" s="26"/>
      <c r="K352" s="25"/>
      <c r="L352" s="25"/>
      <c r="M352" s="25"/>
      <c r="N352" s="26"/>
      <c r="O352" s="25"/>
      <c r="P352" s="25"/>
      <c r="Q352" s="25"/>
    </row>
    <row r="353" spans="1:17" x14ac:dyDescent="0.25">
      <c r="A353" s="25"/>
      <c r="B353" s="26"/>
      <c r="C353" s="25"/>
      <c r="D353" s="25"/>
      <c r="E353" s="25"/>
      <c r="F353" s="26"/>
      <c r="G353" s="25"/>
      <c r="H353" s="25"/>
      <c r="I353" s="25"/>
      <c r="J353" s="26"/>
      <c r="K353" s="25"/>
      <c r="L353" s="25"/>
      <c r="M353" s="25"/>
      <c r="N353" s="26"/>
      <c r="O353" s="25"/>
      <c r="P353" s="25"/>
      <c r="Q353" s="25"/>
    </row>
    <row r="354" spans="1:17" x14ac:dyDescent="0.25">
      <c r="A354" s="25"/>
      <c r="B354" s="26"/>
      <c r="C354" s="25"/>
      <c r="D354" s="25"/>
      <c r="E354" s="25"/>
      <c r="F354" s="26"/>
      <c r="G354" s="25"/>
      <c r="H354" s="25"/>
      <c r="I354" s="25"/>
      <c r="J354" s="26"/>
      <c r="K354" s="25"/>
      <c r="L354" s="25"/>
      <c r="M354" s="25"/>
      <c r="N354" s="26"/>
      <c r="O354" s="25"/>
      <c r="P354" s="25"/>
      <c r="Q354" s="25"/>
    </row>
    <row r="355" spans="1:17" x14ac:dyDescent="0.25">
      <c r="A355" s="25"/>
      <c r="B355" s="26"/>
      <c r="C355" s="25"/>
      <c r="D355" s="25"/>
      <c r="E355" s="25"/>
      <c r="F355" s="26"/>
      <c r="G355" s="25"/>
      <c r="H355" s="25"/>
      <c r="I355" s="25"/>
      <c r="J355" s="26"/>
      <c r="K355" s="25"/>
      <c r="L355" s="25"/>
      <c r="M355" s="25"/>
      <c r="N355" s="26"/>
      <c r="O355" s="25"/>
      <c r="P355" s="25"/>
      <c r="Q355" s="25"/>
    </row>
    <row r="356" spans="1:17" x14ac:dyDescent="0.25">
      <c r="A356" s="25"/>
      <c r="B356" s="26"/>
      <c r="C356" s="25"/>
      <c r="D356" s="25"/>
      <c r="E356" s="25"/>
      <c r="F356" s="26"/>
      <c r="G356" s="25"/>
      <c r="H356" s="25"/>
      <c r="I356" s="25"/>
      <c r="J356" s="26"/>
      <c r="K356" s="25"/>
      <c r="L356" s="25"/>
      <c r="M356" s="25"/>
      <c r="N356" s="26"/>
      <c r="O356" s="25"/>
      <c r="P356" s="25"/>
      <c r="Q356" s="25"/>
    </row>
    <row r="357" spans="1:17" x14ac:dyDescent="0.25">
      <c r="A357" s="25"/>
      <c r="B357" s="26"/>
      <c r="C357" s="25"/>
      <c r="D357" s="25"/>
      <c r="E357" s="25"/>
      <c r="F357" s="26"/>
      <c r="G357" s="25"/>
      <c r="H357" s="25"/>
      <c r="I357" s="25"/>
      <c r="J357" s="26"/>
      <c r="K357" s="25"/>
      <c r="L357" s="25"/>
      <c r="M357" s="25"/>
      <c r="N357" s="26"/>
      <c r="O357" s="25"/>
      <c r="P357" s="25"/>
      <c r="Q357" s="25"/>
    </row>
    <row r="358" spans="1:17" x14ac:dyDescent="0.25">
      <c r="A358" s="25"/>
      <c r="B358" s="26"/>
      <c r="C358" s="25"/>
      <c r="D358" s="25"/>
      <c r="E358" s="25"/>
      <c r="F358" s="26"/>
      <c r="G358" s="25"/>
      <c r="H358" s="25"/>
      <c r="I358" s="25"/>
      <c r="J358" s="26"/>
      <c r="K358" s="25"/>
      <c r="L358" s="25"/>
      <c r="M358" s="25"/>
      <c r="N358" s="26"/>
      <c r="O358" s="25"/>
      <c r="P358" s="25"/>
      <c r="Q358" s="25"/>
    </row>
    <row r="359" spans="1:17" x14ac:dyDescent="0.25">
      <c r="A359" s="25"/>
      <c r="B359" s="26"/>
      <c r="C359" s="25"/>
      <c r="D359" s="25"/>
      <c r="E359" s="25"/>
      <c r="F359" s="26"/>
      <c r="G359" s="25"/>
      <c r="H359" s="25"/>
      <c r="I359" s="25"/>
      <c r="J359" s="26"/>
      <c r="K359" s="25"/>
      <c r="L359" s="25"/>
      <c r="M359" s="25"/>
      <c r="N359" s="26"/>
      <c r="O359" s="25"/>
      <c r="P359" s="25"/>
      <c r="Q359" s="25"/>
    </row>
    <row r="360" spans="1:17" x14ac:dyDescent="0.25">
      <c r="A360" s="25"/>
      <c r="B360" s="26"/>
      <c r="C360" s="25"/>
      <c r="D360" s="25"/>
      <c r="E360" s="25"/>
      <c r="F360" s="26"/>
      <c r="G360" s="25"/>
      <c r="H360" s="25"/>
      <c r="I360" s="25"/>
      <c r="J360" s="26"/>
      <c r="K360" s="25"/>
      <c r="L360" s="25"/>
      <c r="M360" s="25"/>
      <c r="N360" s="26"/>
      <c r="O360" s="25"/>
      <c r="P360" s="25"/>
      <c r="Q360" s="25"/>
    </row>
    <row r="361" spans="1:17" x14ac:dyDescent="0.25">
      <c r="A361" s="25"/>
      <c r="B361" s="26"/>
      <c r="C361" s="25"/>
      <c r="D361" s="25"/>
      <c r="E361" s="25"/>
      <c r="F361" s="26"/>
      <c r="G361" s="25"/>
      <c r="H361" s="25"/>
      <c r="I361" s="25"/>
      <c r="J361" s="26"/>
      <c r="K361" s="25"/>
      <c r="L361" s="25"/>
      <c r="M361" s="25"/>
      <c r="N361" s="26"/>
      <c r="O361" s="25"/>
      <c r="P361" s="25"/>
      <c r="Q361" s="25"/>
    </row>
    <row r="362" spans="1:17" x14ac:dyDescent="0.25">
      <c r="A362" s="25"/>
      <c r="B362" s="26"/>
      <c r="C362" s="25"/>
      <c r="D362" s="25"/>
      <c r="E362" s="25"/>
      <c r="F362" s="26"/>
      <c r="G362" s="25"/>
      <c r="H362" s="25"/>
      <c r="I362" s="25"/>
      <c r="J362" s="26"/>
      <c r="K362" s="25"/>
      <c r="L362" s="25"/>
      <c r="M362" s="25"/>
      <c r="N362" s="26"/>
      <c r="O362" s="25"/>
      <c r="P362" s="25"/>
      <c r="Q362" s="25"/>
    </row>
    <row r="363" spans="1:17" x14ac:dyDescent="0.25">
      <c r="A363" s="25"/>
      <c r="B363" s="26"/>
      <c r="C363" s="25"/>
      <c r="D363" s="25"/>
      <c r="E363" s="25"/>
      <c r="F363" s="26"/>
      <c r="G363" s="25"/>
      <c r="H363" s="25"/>
      <c r="I363" s="25"/>
      <c r="J363" s="26"/>
      <c r="K363" s="25"/>
      <c r="L363" s="25"/>
      <c r="M363" s="25"/>
      <c r="N363" s="26"/>
      <c r="O363" s="25"/>
      <c r="P363" s="25"/>
      <c r="Q363" s="25"/>
    </row>
    <row r="364" spans="1:17" x14ac:dyDescent="0.25">
      <c r="A364" s="25"/>
      <c r="B364" s="26"/>
      <c r="C364" s="25"/>
      <c r="D364" s="25"/>
      <c r="E364" s="25"/>
      <c r="F364" s="26"/>
      <c r="G364" s="25"/>
      <c r="H364" s="25"/>
      <c r="I364" s="25"/>
      <c r="J364" s="26"/>
      <c r="K364" s="25"/>
      <c r="L364" s="25"/>
      <c r="M364" s="25"/>
      <c r="N364" s="26"/>
      <c r="O364" s="25"/>
      <c r="P364" s="25"/>
      <c r="Q364" s="25"/>
    </row>
    <row r="365" spans="1:17" x14ac:dyDescent="0.25">
      <c r="A365" s="25"/>
      <c r="B365" s="26"/>
      <c r="C365" s="25"/>
      <c r="D365" s="25"/>
      <c r="E365" s="25"/>
      <c r="F365" s="26"/>
      <c r="G365" s="25"/>
      <c r="H365" s="25"/>
      <c r="I365" s="25"/>
      <c r="J365" s="26"/>
      <c r="K365" s="25"/>
      <c r="L365" s="25"/>
      <c r="M365" s="25"/>
      <c r="N365" s="26"/>
      <c r="O365" s="25"/>
      <c r="P365" s="25"/>
      <c r="Q365" s="25"/>
    </row>
    <row r="366" spans="1:17" x14ac:dyDescent="0.25">
      <c r="A366" s="25"/>
      <c r="B366" s="26"/>
      <c r="C366" s="25"/>
      <c r="D366" s="25"/>
      <c r="E366" s="25"/>
      <c r="F366" s="26"/>
      <c r="G366" s="25"/>
      <c r="H366" s="25"/>
      <c r="I366" s="25"/>
      <c r="J366" s="26"/>
      <c r="K366" s="25"/>
      <c r="L366" s="25"/>
      <c r="M366" s="25"/>
      <c r="N366" s="26"/>
      <c r="O366" s="25"/>
      <c r="P366" s="25"/>
      <c r="Q366" s="25"/>
    </row>
    <row r="367" spans="1:17" x14ac:dyDescent="0.25">
      <c r="A367" s="25"/>
      <c r="B367" s="26"/>
      <c r="C367" s="25"/>
      <c r="D367" s="25"/>
      <c r="E367" s="25"/>
      <c r="F367" s="26"/>
      <c r="G367" s="25"/>
      <c r="H367" s="25"/>
      <c r="I367" s="25"/>
      <c r="J367" s="26"/>
      <c r="K367" s="25"/>
      <c r="L367" s="25"/>
      <c r="M367" s="25"/>
      <c r="N367" s="26"/>
      <c r="O367" s="25"/>
      <c r="P367" s="25"/>
      <c r="Q367" s="25"/>
    </row>
    <row r="368" spans="1:17" x14ac:dyDescent="0.25">
      <c r="A368" s="25"/>
      <c r="B368" s="26"/>
      <c r="C368" s="25"/>
      <c r="D368" s="25"/>
      <c r="E368" s="25"/>
      <c r="F368" s="26"/>
      <c r="G368" s="25"/>
      <c r="H368" s="25"/>
      <c r="I368" s="25"/>
      <c r="J368" s="26"/>
      <c r="K368" s="25"/>
      <c r="L368" s="25"/>
      <c r="M368" s="25"/>
      <c r="N368" s="26"/>
      <c r="O368" s="25"/>
      <c r="P368" s="25"/>
      <c r="Q368" s="25"/>
    </row>
    <row r="369" spans="1:17" x14ac:dyDescent="0.25">
      <c r="A369" s="25"/>
      <c r="B369" s="26"/>
      <c r="C369" s="25"/>
      <c r="D369" s="25"/>
      <c r="E369" s="25"/>
      <c r="F369" s="26"/>
      <c r="G369" s="25"/>
      <c r="H369" s="25"/>
      <c r="I369" s="25"/>
      <c r="J369" s="26"/>
      <c r="K369" s="25"/>
      <c r="L369" s="25"/>
      <c r="M369" s="25"/>
      <c r="N369" s="26"/>
      <c r="O369" s="25"/>
      <c r="P369" s="25"/>
      <c r="Q369" s="25"/>
    </row>
    <row r="370" spans="1:17" x14ac:dyDescent="0.25">
      <c r="A370" s="25"/>
      <c r="B370" s="26"/>
      <c r="C370" s="25"/>
      <c r="D370" s="25"/>
      <c r="E370" s="25"/>
      <c r="F370" s="26"/>
      <c r="G370" s="25"/>
      <c r="H370" s="25"/>
      <c r="I370" s="25"/>
      <c r="J370" s="26"/>
      <c r="K370" s="25"/>
      <c r="L370" s="25"/>
      <c r="M370" s="25"/>
      <c r="N370" s="26"/>
      <c r="O370" s="25"/>
      <c r="P370" s="25"/>
      <c r="Q370" s="25"/>
    </row>
    <row r="371" spans="1:17" x14ac:dyDescent="0.25">
      <c r="A371" s="25"/>
      <c r="B371" s="26"/>
      <c r="C371" s="25"/>
      <c r="D371" s="25"/>
      <c r="E371" s="25"/>
      <c r="F371" s="26"/>
      <c r="G371" s="25"/>
      <c r="H371" s="25"/>
      <c r="I371" s="25"/>
      <c r="J371" s="26"/>
      <c r="K371" s="25"/>
      <c r="L371" s="25"/>
      <c r="M371" s="25"/>
      <c r="N371" s="26"/>
      <c r="O371" s="25"/>
      <c r="P371" s="25"/>
      <c r="Q371" s="25"/>
    </row>
    <row r="372" spans="1:17" x14ac:dyDescent="0.25">
      <c r="A372" s="25"/>
      <c r="B372" s="26"/>
      <c r="C372" s="25"/>
      <c r="D372" s="25"/>
      <c r="E372" s="25"/>
      <c r="F372" s="26"/>
      <c r="G372" s="25"/>
      <c r="H372" s="25"/>
      <c r="I372" s="25"/>
      <c r="J372" s="26"/>
      <c r="K372" s="25"/>
      <c r="L372" s="25"/>
      <c r="M372" s="25"/>
      <c r="N372" s="26"/>
      <c r="O372" s="25"/>
      <c r="P372" s="25"/>
      <c r="Q372" s="25"/>
    </row>
    <row r="373" spans="1:17" x14ac:dyDescent="0.25">
      <c r="A373" s="25"/>
      <c r="B373" s="26"/>
      <c r="C373" s="25"/>
      <c r="D373" s="25"/>
      <c r="E373" s="25"/>
      <c r="F373" s="26"/>
      <c r="G373" s="25"/>
      <c r="H373" s="25"/>
      <c r="I373" s="25"/>
      <c r="J373" s="26"/>
      <c r="K373" s="25"/>
      <c r="L373" s="25"/>
      <c r="M373" s="25"/>
      <c r="N373" s="26"/>
      <c r="O373" s="25"/>
      <c r="P373" s="25"/>
      <c r="Q373" s="25"/>
    </row>
    <row r="374" spans="1:17" x14ac:dyDescent="0.25">
      <c r="A374" s="25"/>
      <c r="B374" s="26"/>
      <c r="C374" s="25"/>
      <c r="D374" s="25"/>
      <c r="E374" s="25"/>
      <c r="F374" s="26"/>
      <c r="G374" s="25"/>
      <c r="H374" s="25"/>
      <c r="I374" s="25"/>
      <c r="J374" s="26"/>
      <c r="K374" s="25"/>
      <c r="L374" s="25"/>
      <c r="M374" s="25"/>
      <c r="N374" s="26"/>
      <c r="O374" s="25"/>
      <c r="P374" s="25"/>
      <c r="Q374" s="25"/>
    </row>
    <row r="375" spans="1:17" x14ac:dyDescent="0.25">
      <c r="A375" s="25"/>
      <c r="B375" s="26"/>
      <c r="C375" s="25"/>
      <c r="D375" s="25"/>
      <c r="E375" s="25"/>
      <c r="F375" s="26"/>
      <c r="G375" s="25"/>
      <c r="H375" s="25"/>
      <c r="I375" s="25"/>
      <c r="J375" s="26"/>
      <c r="K375" s="25"/>
      <c r="L375" s="25"/>
      <c r="M375" s="25"/>
      <c r="N375" s="26"/>
      <c r="O375" s="25"/>
      <c r="P375" s="25"/>
      <c r="Q375" s="25"/>
    </row>
    <row r="376" spans="1:17" x14ac:dyDescent="0.25">
      <c r="A376" s="25"/>
      <c r="B376" s="26"/>
      <c r="C376" s="25"/>
      <c r="D376" s="25"/>
      <c r="E376" s="25"/>
      <c r="F376" s="26"/>
      <c r="G376" s="25"/>
      <c r="H376" s="25"/>
      <c r="I376" s="25"/>
      <c r="J376" s="26"/>
      <c r="K376" s="25"/>
      <c r="L376" s="25"/>
      <c r="M376" s="25"/>
      <c r="N376" s="26"/>
      <c r="O376" s="25"/>
      <c r="P376" s="25"/>
      <c r="Q376" s="25"/>
    </row>
    <row r="377" spans="1:17" x14ac:dyDescent="0.25">
      <c r="A377" s="25"/>
      <c r="B377" s="26"/>
      <c r="C377" s="25"/>
      <c r="D377" s="25"/>
      <c r="E377" s="25"/>
      <c r="F377" s="26"/>
      <c r="G377" s="25"/>
      <c r="H377" s="25"/>
      <c r="I377" s="25"/>
      <c r="J377" s="26"/>
      <c r="K377" s="25"/>
      <c r="L377" s="25"/>
      <c r="M377" s="25"/>
      <c r="N377" s="26"/>
      <c r="O377" s="25"/>
      <c r="P377" s="25"/>
      <c r="Q377" s="25"/>
    </row>
    <row r="378" spans="1:17" x14ac:dyDescent="0.25">
      <c r="A378" s="25"/>
      <c r="B378" s="26"/>
      <c r="C378" s="25"/>
      <c r="D378" s="25"/>
      <c r="E378" s="25"/>
      <c r="F378" s="26"/>
      <c r="G378" s="25"/>
      <c r="H378" s="25"/>
      <c r="I378" s="25"/>
      <c r="J378" s="26"/>
      <c r="K378" s="25"/>
      <c r="L378" s="25"/>
      <c r="M378" s="25"/>
      <c r="N378" s="26"/>
      <c r="O378" s="25"/>
      <c r="P378" s="25"/>
      <c r="Q378" s="25"/>
    </row>
    <row r="379" spans="1:17" x14ac:dyDescent="0.25">
      <c r="A379" s="25"/>
      <c r="B379" s="26"/>
      <c r="C379" s="25"/>
      <c r="D379" s="25"/>
      <c r="E379" s="25"/>
      <c r="F379" s="26"/>
      <c r="G379" s="25"/>
      <c r="H379" s="25"/>
      <c r="I379" s="25"/>
      <c r="J379" s="26"/>
      <c r="K379" s="25"/>
      <c r="L379" s="25"/>
      <c r="M379" s="25"/>
      <c r="N379" s="26"/>
      <c r="O379" s="25"/>
      <c r="P379" s="25"/>
      <c r="Q379" s="25"/>
    </row>
    <row r="380" spans="1:17" x14ac:dyDescent="0.25">
      <c r="A380" s="25"/>
      <c r="B380" s="26"/>
      <c r="C380" s="25"/>
      <c r="D380" s="25"/>
      <c r="E380" s="25"/>
      <c r="F380" s="26"/>
      <c r="G380" s="25"/>
      <c r="H380" s="25"/>
      <c r="I380" s="25"/>
      <c r="J380" s="26"/>
      <c r="K380" s="25"/>
      <c r="L380" s="25"/>
      <c r="M380" s="25"/>
      <c r="N380" s="26"/>
      <c r="O380" s="25"/>
      <c r="P380" s="25"/>
      <c r="Q380" s="25"/>
    </row>
    <row r="381" spans="1:17" x14ac:dyDescent="0.25">
      <c r="A381" s="25"/>
      <c r="B381" s="26"/>
      <c r="C381" s="25"/>
      <c r="D381" s="25"/>
      <c r="E381" s="25"/>
      <c r="F381" s="26"/>
      <c r="G381" s="25"/>
      <c r="H381" s="25"/>
      <c r="I381" s="25"/>
      <c r="J381" s="26"/>
      <c r="K381" s="25"/>
      <c r="L381" s="25"/>
      <c r="M381" s="25"/>
      <c r="N381" s="26"/>
      <c r="O381" s="25"/>
      <c r="P381" s="25"/>
      <c r="Q381" s="25"/>
    </row>
    <row r="382" spans="1:17" x14ac:dyDescent="0.25">
      <c r="A382" s="25"/>
      <c r="B382" s="26"/>
      <c r="C382" s="25"/>
      <c r="D382" s="25"/>
      <c r="E382" s="25"/>
      <c r="F382" s="26"/>
      <c r="G382" s="25"/>
      <c r="H382" s="25"/>
      <c r="I382" s="25"/>
      <c r="J382" s="26"/>
      <c r="K382" s="25"/>
      <c r="L382" s="25"/>
      <c r="M382" s="25"/>
      <c r="N382" s="26"/>
      <c r="O382" s="25"/>
      <c r="P382" s="25"/>
      <c r="Q382" s="25"/>
    </row>
    <row r="383" spans="1:17" x14ac:dyDescent="0.25">
      <c r="A383" s="25"/>
      <c r="B383" s="26"/>
      <c r="C383" s="25"/>
      <c r="D383" s="25"/>
      <c r="E383" s="25"/>
      <c r="F383" s="26"/>
      <c r="G383" s="25"/>
      <c r="H383" s="25"/>
      <c r="I383" s="25"/>
      <c r="J383" s="26"/>
      <c r="K383" s="25"/>
      <c r="L383" s="25"/>
      <c r="M383" s="25"/>
      <c r="N383" s="26"/>
      <c r="O383" s="25"/>
      <c r="P383" s="25"/>
      <c r="Q383" s="25"/>
    </row>
    <row r="384" spans="1:17" x14ac:dyDescent="0.25">
      <c r="A384" s="25"/>
      <c r="B384" s="26"/>
      <c r="C384" s="25"/>
      <c r="D384" s="25"/>
      <c r="E384" s="25"/>
      <c r="F384" s="26"/>
      <c r="G384" s="25"/>
      <c r="H384" s="25"/>
      <c r="I384" s="25"/>
      <c r="J384" s="26"/>
      <c r="K384" s="25"/>
      <c r="L384" s="25"/>
      <c r="M384" s="25"/>
      <c r="N384" s="26"/>
      <c r="O384" s="25"/>
      <c r="P384" s="25"/>
      <c r="Q384" s="25"/>
    </row>
    <row r="385" spans="1:17" x14ac:dyDescent="0.25">
      <c r="A385" s="25"/>
      <c r="B385" s="26"/>
      <c r="C385" s="25"/>
      <c r="D385" s="25"/>
      <c r="E385" s="25"/>
      <c r="F385" s="26"/>
      <c r="G385" s="25"/>
      <c r="H385" s="25"/>
      <c r="I385" s="25"/>
      <c r="J385" s="26"/>
      <c r="K385" s="25"/>
      <c r="L385" s="25"/>
      <c r="M385" s="25"/>
      <c r="N385" s="26"/>
      <c r="O385" s="25"/>
      <c r="P385" s="25"/>
      <c r="Q385" s="25"/>
    </row>
    <row r="386" spans="1:17" x14ac:dyDescent="0.25">
      <c r="A386" s="25"/>
      <c r="B386" s="26"/>
      <c r="C386" s="25"/>
      <c r="D386" s="25"/>
      <c r="E386" s="25"/>
      <c r="F386" s="26"/>
      <c r="G386" s="25"/>
      <c r="H386" s="25"/>
      <c r="I386" s="25"/>
      <c r="J386" s="26"/>
      <c r="K386" s="25"/>
      <c r="L386" s="25"/>
      <c r="M386" s="25"/>
      <c r="N386" s="26"/>
      <c r="O386" s="25"/>
      <c r="P386" s="25"/>
      <c r="Q386" s="25"/>
    </row>
    <row r="387" spans="1:17" x14ac:dyDescent="0.25">
      <c r="A387" s="25"/>
      <c r="B387" s="26"/>
      <c r="C387" s="25"/>
      <c r="D387" s="25"/>
      <c r="E387" s="25"/>
      <c r="F387" s="26"/>
      <c r="G387" s="25"/>
      <c r="H387" s="25"/>
      <c r="I387" s="25"/>
      <c r="J387" s="26"/>
      <c r="K387" s="25"/>
      <c r="L387" s="25"/>
      <c r="M387" s="25"/>
      <c r="N387" s="26"/>
      <c r="O387" s="25"/>
      <c r="P387" s="25"/>
      <c r="Q387" s="25"/>
    </row>
    <row r="388" spans="1:17" x14ac:dyDescent="0.25">
      <c r="A388" s="25"/>
      <c r="B388" s="26"/>
      <c r="C388" s="25"/>
      <c r="D388" s="25"/>
      <c r="E388" s="25"/>
      <c r="F388" s="26"/>
      <c r="G388" s="25"/>
      <c r="H388" s="25"/>
      <c r="I388" s="25"/>
      <c r="J388" s="26"/>
      <c r="K388" s="25"/>
      <c r="L388" s="25"/>
      <c r="M388" s="25"/>
      <c r="N388" s="26"/>
      <c r="O388" s="25"/>
      <c r="P388" s="25"/>
      <c r="Q388" s="25"/>
    </row>
    <row r="389" spans="1:17" x14ac:dyDescent="0.25">
      <c r="A389" s="25"/>
      <c r="B389" s="26"/>
      <c r="C389" s="25"/>
      <c r="D389" s="25"/>
      <c r="E389" s="25"/>
      <c r="F389" s="26"/>
      <c r="G389" s="25"/>
      <c r="H389" s="25"/>
      <c r="I389" s="25"/>
      <c r="J389" s="26"/>
      <c r="K389" s="25"/>
      <c r="L389" s="25"/>
      <c r="M389" s="25"/>
      <c r="N389" s="26"/>
      <c r="O389" s="25"/>
      <c r="P389" s="25"/>
      <c r="Q389" s="25"/>
    </row>
    <row r="390" spans="1:17" x14ac:dyDescent="0.25">
      <c r="A390" s="25"/>
      <c r="B390" s="26"/>
      <c r="C390" s="25"/>
      <c r="D390" s="25"/>
      <c r="E390" s="25"/>
      <c r="F390" s="26"/>
      <c r="G390" s="25"/>
      <c r="H390" s="25"/>
      <c r="I390" s="25"/>
      <c r="J390" s="26"/>
      <c r="K390" s="25"/>
      <c r="L390" s="25"/>
      <c r="M390" s="25"/>
      <c r="N390" s="26"/>
      <c r="O390" s="25"/>
      <c r="P390" s="25"/>
      <c r="Q390" s="25"/>
    </row>
    <row r="391" spans="1:17" x14ac:dyDescent="0.25">
      <c r="A391" s="25"/>
      <c r="B391" s="26"/>
      <c r="C391" s="25"/>
      <c r="D391" s="25"/>
      <c r="E391" s="25"/>
      <c r="F391" s="26"/>
      <c r="G391" s="25"/>
      <c r="H391" s="25"/>
      <c r="I391" s="25"/>
      <c r="J391" s="26"/>
      <c r="K391" s="25"/>
      <c r="L391" s="25"/>
      <c r="M391" s="25"/>
      <c r="N391" s="26"/>
      <c r="O391" s="25"/>
      <c r="P391" s="25"/>
      <c r="Q391" s="25"/>
    </row>
    <row r="392" spans="1:17" x14ac:dyDescent="0.25">
      <c r="A392" s="25"/>
      <c r="B392" s="26"/>
      <c r="C392" s="25"/>
      <c r="D392" s="25"/>
      <c r="E392" s="25"/>
      <c r="F392" s="26"/>
      <c r="G392" s="25"/>
      <c r="H392" s="25"/>
      <c r="I392" s="25"/>
      <c r="J392" s="26"/>
      <c r="K392" s="25"/>
      <c r="L392" s="25"/>
      <c r="M392" s="25"/>
      <c r="N392" s="26"/>
      <c r="O392" s="25"/>
      <c r="P392" s="25"/>
      <c r="Q392" s="25"/>
    </row>
    <row r="393" spans="1:17" x14ac:dyDescent="0.25">
      <c r="A393" s="25"/>
      <c r="B393" s="26"/>
      <c r="C393" s="25"/>
      <c r="D393" s="25"/>
      <c r="E393" s="25"/>
      <c r="F393" s="26"/>
      <c r="G393" s="25"/>
      <c r="H393" s="25"/>
      <c r="I393" s="25"/>
      <c r="J393" s="26"/>
      <c r="K393" s="25"/>
      <c r="L393" s="25"/>
      <c r="M393" s="25"/>
      <c r="N393" s="26"/>
      <c r="O393" s="25"/>
      <c r="P393" s="25"/>
      <c r="Q393" s="25"/>
    </row>
    <row r="394" spans="1:17" x14ac:dyDescent="0.25">
      <c r="A394" s="25"/>
      <c r="B394" s="26"/>
      <c r="C394" s="25"/>
      <c r="D394" s="25"/>
      <c r="E394" s="25"/>
      <c r="F394" s="26"/>
      <c r="G394" s="25"/>
      <c r="H394" s="25"/>
      <c r="I394" s="25"/>
      <c r="J394" s="26"/>
      <c r="K394" s="25"/>
      <c r="L394" s="25"/>
      <c r="M394" s="25"/>
      <c r="N394" s="26"/>
      <c r="O394" s="25"/>
      <c r="P394" s="25"/>
      <c r="Q394" s="25"/>
    </row>
    <row r="395" spans="1:17" x14ac:dyDescent="0.25">
      <c r="A395" s="25"/>
      <c r="B395" s="26"/>
      <c r="C395" s="25"/>
      <c r="D395" s="25"/>
      <c r="E395" s="25"/>
      <c r="F395" s="26"/>
      <c r="G395" s="25"/>
      <c r="H395" s="25"/>
      <c r="I395" s="25"/>
      <c r="J395" s="26"/>
      <c r="K395" s="25"/>
      <c r="L395" s="25"/>
      <c r="M395" s="25"/>
      <c r="N395" s="26"/>
      <c r="O395" s="25"/>
      <c r="P395" s="25"/>
      <c r="Q395" s="25"/>
    </row>
    <row r="396" spans="1:17" x14ac:dyDescent="0.25">
      <c r="A396" s="25"/>
      <c r="B396" s="26"/>
      <c r="C396" s="25"/>
      <c r="D396" s="25"/>
      <c r="E396" s="25"/>
      <c r="F396" s="26"/>
      <c r="G396" s="25"/>
      <c r="H396" s="25"/>
      <c r="I396" s="25"/>
      <c r="J396" s="26"/>
      <c r="K396" s="25"/>
      <c r="L396" s="25"/>
      <c r="M396" s="25"/>
      <c r="N396" s="26"/>
      <c r="O396" s="25"/>
      <c r="P396" s="25"/>
      <c r="Q396" s="25"/>
    </row>
    <row r="397" spans="1:17" x14ac:dyDescent="0.25">
      <c r="A397" s="25"/>
      <c r="B397" s="26"/>
      <c r="C397" s="25"/>
      <c r="D397" s="25"/>
      <c r="E397" s="25"/>
      <c r="F397" s="26"/>
      <c r="G397" s="25"/>
      <c r="H397" s="25"/>
      <c r="I397" s="25"/>
      <c r="J397" s="26"/>
      <c r="K397" s="25"/>
      <c r="L397" s="25"/>
      <c r="M397" s="25"/>
      <c r="N397" s="26"/>
      <c r="O397" s="25"/>
      <c r="P397" s="25"/>
      <c r="Q397" s="25"/>
    </row>
    <row r="398" spans="1:17" x14ac:dyDescent="0.25">
      <c r="A398" s="25"/>
      <c r="B398" s="26"/>
      <c r="C398" s="25"/>
      <c r="D398" s="25"/>
      <c r="E398" s="25"/>
      <c r="F398" s="26"/>
      <c r="G398" s="25"/>
      <c r="H398" s="25"/>
      <c r="I398" s="25"/>
      <c r="J398" s="26"/>
      <c r="K398" s="25"/>
      <c r="L398" s="25"/>
      <c r="M398" s="25"/>
      <c r="N398" s="26"/>
      <c r="O398" s="25"/>
      <c r="P398" s="25"/>
      <c r="Q398" s="25"/>
    </row>
    <row r="399" spans="1:17" x14ac:dyDescent="0.25">
      <c r="A399" s="25"/>
      <c r="B399" s="26"/>
      <c r="C399" s="25"/>
      <c r="D399" s="25"/>
      <c r="E399" s="25"/>
      <c r="F399" s="26"/>
      <c r="G399" s="25"/>
      <c r="H399" s="25"/>
      <c r="I399" s="25"/>
      <c r="J399" s="26"/>
      <c r="K399" s="25"/>
      <c r="L399" s="25"/>
      <c r="M399" s="25"/>
      <c r="N399" s="26"/>
      <c r="O399" s="25"/>
      <c r="P399" s="25"/>
      <c r="Q399" s="25"/>
    </row>
    <row r="400" spans="1:17" x14ac:dyDescent="0.25">
      <c r="A400" s="25"/>
      <c r="B400" s="26"/>
      <c r="C400" s="25"/>
      <c r="D400" s="25"/>
      <c r="E400" s="25"/>
      <c r="F400" s="26"/>
      <c r="G400" s="25"/>
      <c r="H400" s="25"/>
      <c r="I400" s="25"/>
      <c r="J400" s="26"/>
      <c r="K400" s="25"/>
      <c r="L400" s="25"/>
      <c r="M400" s="25"/>
      <c r="N400" s="26"/>
      <c r="O400" s="25"/>
      <c r="P400" s="25"/>
      <c r="Q400" s="25"/>
    </row>
    <row r="401" spans="1:17" x14ac:dyDescent="0.25">
      <c r="A401" s="25"/>
      <c r="B401" s="26"/>
      <c r="C401" s="25"/>
      <c r="D401" s="25"/>
      <c r="E401" s="25"/>
      <c r="F401" s="26"/>
      <c r="G401" s="25"/>
      <c r="H401" s="25"/>
      <c r="I401" s="25"/>
      <c r="J401" s="26"/>
      <c r="K401" s="25"/>
      <c r="L401" s="25"/>
      <c r="M401" s="25"/>
      <c r="N401" s="26"/>
      <c r="O401" s="25"/>
      <c r="P401" s="25"/>
      <c r="Q401" s="25"/>
    </row>
    <row r="402" spans="1:17" x14ac:dyDescent="0.25">
      <c r="A402" s="25"/>
      <c r="B402" s="26"/>
      <c r="C402" s="25"/>
      <c r="D402" s="25"/>
      <c r="E402" s="25"/>
      <c r="F402" s="26"/>
      <c r="G402" s="25"/>
      <c r="H402" s="25"/>
      <c r="I402" s="25"/>
      <c r="J402" s="26"/>
      <c r="K402" s="25"/>
      <c r="L402" s="25"/>
      <c r="M402" s="25"/>
      <c r="N402" s="26"/>
      <c r="O402" s="25"/>
      <c r="P402" s="25"/>
      <c r="Q402" s="25"/>
    </row>
    <row r="403" spans="1:17" x14ac:dyDescent="0.25">
      <c r="A403" s="25"/>
      <c r="B403" s="26"/>
      <c r="C403" s="25"/>
      <c r="D403" s="25"/>
      <c r="E403" s="25"/>
      <c r="F403" s="26"/>
      <c r="G403" s="25"/>
      <c r="H403" s="25"/>
      <c r="I403" s="25"/>
      <c r="J403" s="26"/>
      <c r="K403" s="25"/>
      <c r="L403" s="25"/>
      <c r="M403" s="25"/>
      <c r="N403" s="26"/>
      <c r="O403" s="25"/>
      <c r="P403" s="25"/>
      <c r="Q403" s="25"/>
    </row>
    <row r="404" spans="1:17" x14ac:dyDescent="0.25">
      <c r="A404" s="25"/>
      <c r="B404" s="26"/>
      <c r="C404" s="25"/>
      <c r="D404" s="25"/>
      <c r="E404" s="25"/>
      <c r="F404" s="26"/>
      <c r="G404" s="25"/>
      <c r="H404" s="25"/>
      <c r="I404" s="25"/>
      <c r="J404" s="26"/>
      <c r="K404" s="25"/>
      <c r="L404" s="25"/>
      <c r="M404" s="25"/>
      <c r="N404" s="26"/>
      <c r="O404" s="25"/>
      <c r="P404" s="25"/>
      <c r="Q404" s="25"/>
    </row>
    <row r="405" spans="1:17" x14ac:dyDescent="0.25">
      <c r="A405" s="25"/>
      <c r="B405" s="26"/>
      <c r="C405" s="25"/>
      <c r="D405" s="25"/>
      <c r="E405" s="25"/>
      <c r="F405" s="26"/>
      <c r="G405" s="25"/>
      <c r="H405" s="25"/>
      <c r="I405" s="25"/>
      <c r="J405" s="26"/>
      <c r="K405" s="25"/>
      <c r="L405" s="25"/>
      <c r="M405" s="25"/>
      <c r="N405" s="26"/>
      <c r="O405" s="25"/>
      <c r="P405" s="25"/>
      <c r="Q405" s="25"/>
    </row>
    <row r="406" spans="1:17" x14ac:dyDescent="0.25">
      <c r="A406" s="25"/>
      <c r="B406" s="26"/>
      <c r="C406" s="25"/>
      <c r="D406" s="25"/>
      <c r="E406" s="25"/>
      <c r="F406" s="26"/>
      <c r="G406" s="25"/>
      <c r="H406" s="25"/>
      <c r="I406" s="25"/>
      <c r="J406" s="26"/>
      <c r="K406" s="25"/>
      <c r="L406" s="25"/>
      <c r="M406" s="25"/>
      <c r="N406" s="26"/>
      <c r="O406" s="25"/>
      <c r="P406" s="25"/>
      <c r="Q406" s="25"/>
    </row>
    <row r="407" spans="1:17" x14ac:dyDescent="0.25">
      <c r="A407" s="25"/>
      <c r="B407" s="26"/>
      <c r="C407" s="25"/>
      <c r="D407" s="25"/>
      <c r="E407" s="25"/>
      <c r="F407" s="26"/>
      <c r="G407" s="25"/>
      <c r="H407" s="25"/>
      <c r="I407" s="25"/>
      <c r="J407" s="26"/>
      <c r="K407" s="25"/>
      <c r="L407" s="25"/>
      <c r="M407" s="25"/>
      <c r="N407" s="26"/>
      <c r="O407" s="25"/>
      <c r="P407" s="25"/>
      <c r="Q407" s="25"/>
    </row>
    <row r="408" spans="1:17" x14ac:dyDescent="0.25">
      <c r="A408" s="25"/>
      <c r="B408" s="26"/>
      <c r="C408" s="25"/>
      <c r="D408" s="25"/>
      <c r="E408" s="25"/>
      <c r="F408" s="26"/>
      <c r="G408" s="25"/>
      <c r="H408" s="25"/>
      <c r="I408" s="25"/>
      <c r="J408" s="26"/>
      <c r="K408" s="25"/>
      <c r="L408" s="25"/>
      <c r="M408" s="25"/>
      <c r="N408" s="26"/>
      <c r="O408" s="25"/>
      <c r="P408" s="25"/>
      <c r="Q408" s="25"/>
    </row>
    <row r="409" spans="1:17" x14ac:dyDescent="0.25">
      <c r="A409" s="25"/>
      <c r="B409" s="26"/>
      <c r="C409" s="25"/>
      <c r="D409" s="25"/>
      <c r="E409" s="25"/>
      <c r="F409" s="26"/>
      <c r="G409" s="25"/>
      <c r="H409" s="25"/>
      <c r="I409" s="25"/>
      <c r="J409" s="26"/>
      <c r="K409" s="25"/>
      <c r="L409" s="25"/>
      <c r="M409" s="25"/>
      <c r="N409" s="26"/>
      <c r="O409" s="25"/>
      <c r="P409" s="25"/>
      <c r="Q409" s="25"/>
    </row>
    <row r="410" spans="1:17" x14ac:dyDescent="0.25">
      <c r="A410" s="25"/>
      <c r="B410" s="26"/>
      <c r="C410" s="25"/>
      <c r="D410" s="25"/>
      <c r="E410" s="25"/>
      <c r="F410" s="26"/>
      <c r="G410" s="25"/>
      <c r="H410" s="25"/>
      <c r="I410" s="25"/>
      <c r="J410" s="26"/>
      <c r="K410" s="25"/>
      <c r="L410" s="25"/>
      <c r="M410" s="25"/>
      <c r="N410" s="26"/>
      <c r="O410" s="25"/>
      <c r="P410" s="25"/>
      <c r="Q410" s="25"/>
    </row>
    <row r="411" spans="1:17" x14ac:dyDescent="0.25">
      <c r="A411" s="25"/>
      <c r="B411" s="26"/>
      <c r="C411" s="25"/>
      <c r="D411" s="25"/>
      <c r="E411" s="25"/>
      <c r="F411" s="26"/>
      <c r="G411" s="25"/>
      <c r="H411" s="25"/>
      <c r="I411" s="25"/>
      <c r="J411" s="26"/>
      <c r="K411" s="25"/>
      <c r="L411" s="25"/>
      <c r="M411" s="25"/>
      <c r="N411" s="26"/>
      <c r="O411" s="25"/>
      <c r="P411" s="25"/>
      <c r="Q411" s="25"/>
    </row>
    <row r="412" spans="1:17" x14ac:dyDescent="0.25">
      <c r="A412" s="25"/>
      <c r="B412" s="26"/>
      <c r="C412" s="25"/>
      <c r="D412" s="25"/>
      <c r="E412" s="25"/>
      <c r="F412" s="26"/>
      <c r="G412" s="25"/>
      <c r="H412" s="25"/>
      <c r="I412" s="25"/>
      <c r="J412" s="26"/>
      <c r="K412" s="25"/>
      <c r="L412" s="25"/>
      <c r="M412" s="25"/>
      <c r="N412" s="26"/>
      <c r="O412" s="25"/>
      <c r="P412" s="25"/>
      <c r="Q412" s="25"/>
    </row>
    <row r="413" spans="1:17" x14ac:dyDescent="0.25">
      <c r="A413" s="25"/>
      <c r="B413" s="26"/>
      <c r="C413" s="25"/>
      <c r="D413" s="25"/>
      <c r="E413" s="25"/>
      <c r="F413" s="26"/>
      <c r="G413" s="25"/>
      <c r="H413" s="25"/>
      <c r="I413" s="25"/>
      <c r="J413" s="26"/>
      <c r="K413" s="25"/>
      <c r="L413" s="25"/>
      <c r="M413" s="25"/>
      <c r="N413" s="26"/>
      <c r="O413" s="25"/>
      <c r="P413" s="25"/>
      <c r="Q413" s="25"/>
    </row>
    <row r="414" spans="1:17" x14ac:dyDescent="0.25">
      <c r="A414" s="25"/>
      <c r="B414" s="26"/>
      <c r="C414" s="25"/>
      <c r="D414" s="25"/>
      <c r="E414" s="25"/>
      <c r="F414" s="26"/>
      <c r="G414" s="25"/>
      <c r="H414" s="25"/>
      <c r="I414" s="25"/>
      <c r="J414" s="26"/>
      <c r="K414" s="25"/>
      <c r="L414" s="25"/>
      <c r="M414" s="25"/>
      <c r="N414" s="26"/>
      <c r="O414" s="25"/>
      <c r="P414" s="25"/>
      <c r="Q414" s="25"/>
    </row>
    <row r="415" spans="1:17" x14ac:dyDescent="0.25">
      <c r="A415" s="25"/>
      <c r="B415" s="26"/>
      <c r="C415" s="25"/>
      <c r="D415" s="25"/>
      <c r="E415" s="25"/>
      <c r="F415" s="26"/>
      <c r="G415" s="25"/>
      <c r="H415" s="25"/>
      <c r="I415" s="25"/>
      <c r="J415" s="26"/>
      <c r="K415" s="25"/>
      <c r="L415" s="25"/>
      <c r="M415" s="25"/>
      <c r="N415" s="26"/>
      <c r="O415" s="25"/>
      <c r="P415" s="25"/>
      <c r="Q415" s="25"/>
    </row>
    <row r="416" spans="1:17" x14ac:dyDescent="0.25">
      <c r="A416" s="25"/>
      <c r="B416" s="26"/>
      <c r="C416" s="25"/>
      <c r="D416" s="25"/>
      <c r="E416" s="25"/>
      <c r="F416" s="26"/>
      <c r="G416" s="25"/>
      <c r="H416" s="25"/>
      <c r="I416" s="25"/>
      <c r="J416" s="26"/>
      <c r="K416" s="25"/>
      <c r="L416" s="25"/>
      <c r="M416" s="25"/>
      <c r="N416" s="26"/>
      <c r="O416" s="25"/>
      <c r="P416" s="25"/>
      <c r="Q416" s="25"/>
    </row>
    <row r="417" spans="1:17" x14ac:dyDescent="0.25">
      <c r="A417" s="25"/>
      <c r="B417" s="26"/>
      <c r="C417" s="25"/>
      <c r="D417" s="25"/>
      <c r="E417" s="25"/>
      <c r="F417" s="26"/>
      <c r="G417" s="25"/>
      <c r="H417" s="25"/>
      <c r="I417" s="25"/>
      <c r="J417" s="26"/>
      <c r="K417" s="25"/>
      <c r="L417" s="25"/>
      <c r="M417" s="25"/>
      <c r="N417" s="26"/>
      <c r="O417" s="25"/>
      <c r="P417" s="25"/>
      <c r="Q417" s="25"/>
    </row>
    <row r="418" spans="1:17" x14ac:dyDescent="0.25">
      <c r="A418" s="25"/>
      <c r="B418" s="26"/>
      <c r="C418" s="25"/>
      <c r="D418" s="25"/>
      <c r="E418" s="25"/>
      <c r="F418" s="26"/>
      <c r="G418" s="25"/>
      <c r="H418" s="25"/>
      <c r="I418" s="25"/>
      <c r="J418" s="26"/>
      <c r="K418" s="25"/>
      <c r="L418" s="25"/>
      <c r="M418" s="25"/>
      <c r="N418" s="26"/>
      <c r="O418" s="25"/>
      <c r="P418" s="25"/>
      <c r="Q418" s="25"/>
    </row>
    <row r="419" spans="1:17" x14ac:dyDescent="0.25">
      <c r="A419" s="25"/>
      <c r="B419" s="26"/>
      <c r="C419" s="25"/>
      <c r="D419" s="25"/>
      <c r="E419" s="25"/>
      <c r="F419" s="26"/>
      <c r="G419" s="25"/>
      <c r="H419" s="25"/>
      <c r="I419" s="25"/>
      <c r="J419" s="26"/>
      <c r="K419" s="25"/>
      <c r="L419" s="25"/>
      <c r="M419" s="25"/>
      <c r="N419" s="26"/>
      <c r="O419" s="25"/>
      <c r="P419" s="25"/>
      <c r="Q419" s="25"/>
    </row>
    <row r="420" spans="1:17" x14ac:dyDescent="0.25">
      <c r="A420" s="25"/>
      <c r="B420" s="26"/>
      <c r="C420" s="25"/>
      <c r="D420" s="25"/>
      <c r="E420" s="25"/>
      <c r="F420" s="26"/>
      <c r="G420" s="25"/>
      <c r="H420" s="25"/>
      <c r="I420" s="25"/>
      <c r="J420" s="26"/>
      <c r="K420" s="25"/>
      <c r="L420" s="25"/>
      <c r="M420" s="25"/>
      <c r="N420" s="26"/>
      <c r="O420" s="25"/>
      <c r="P420" s="25"/>
      <c r="Q420" s="25"/>
    </row>
    <row r="421" spans="1:17" x14ac:dyDescent="0.25">
      <c r="A421" s="25"/>
      <c r="B421" s="26"/>
      <c r="C421" s="25"/>
      <c r="D421" s="25"/>
      <c r="E421" s="25"/>
      <c r="F421" s="26"/>
      <c r="G421" s="25"/>
      <c r="H421" s="25"/>
      <c r="I421" s="25"/>
      <c r="J421" s="26"/>
      <c r="K421" s="25"/>
      <c r="L421" s="25"/>
      <c r="M421" s="25"/>
      <c r="N421" s="26"/>
      <c r="O421" s="25"/>
      <c r="P421" s="25"/>
      <c r="Q421" s="25"/>
    </row>
    <row r="422" spans="1:17" x14ac:dyDescent="0.25">
      <c r="A422" s="25"/>
      <c r="B422" s="26"/>
      <c r="C422" s="25"/>
      <c r="D422" s="25"/>
      <c r="E422" s="25"/>
      <c r="F422" s="26"/>
      <c r="G422" s="25"/>
      <c r="H422" s="25"/>
      <c r="I422" s="25"/>
      <c r="J422" s="26"/>
      <c r="K422" s="25"/>
      <c r="L422" s="25"/>
      <c r="M422" s="25"/>
      <c r="N422" s="26"/>
      <c r="O422" s="25"/>
      <c r="P422" s="25"/>
      <c r="Q422" s="25"/>
    </row>
    <row r="423" spans="1:17" x14ac:dyDescent="0.25">
      <c r="A423" s="25"/>
      <c r="B423" s="26"/>
      <c r="C423" s="25"/>
      <c r="D423" s="25"/>
      <c r="E423" s="25"/>
      <c r="F423" s="26"/>
      <c r="G423" s="25"/>
      <c r="H423" s="25"/>
      <c r="I423" s="25"/>
      <c r="J423" s="26"/>
      <c r="K423" s="25"/>
      <c r="L423" s="25"/>
      <c r="M423" s="25"/>
      <c r="N423" s="26"/>
      <c r="O423" s="25"/>
      <c r="P423" s="25"/>
      <c r="Q423" s="25"/>
    </row>
    <row r="424" spans="1:17" x14ac:dyDescent="0.25">
      <c r="A424" s="25"/>
      <c r="B424" s="26"/>
      <c r="C424" s="25"/>
      <c r="D424" s="25"/>
      <c r="E424" s="25"/>
      <c r="F424" s="26"/>
      <c r="G424" s="25"/>
      <c r="H424" s="25"/>
      <c r="I424" s="25"/>
      <c r="J424" s="26"/>
      <c r="K424" s="25"/>
      <c r="L424" s="25"/>
      <c r="M424" s="25"/>
      <c r="N424" s="26"/>
      <c r="O424" s="25"/>
      <c r="P424" s="25"/>
      <c r="Q424" s="25"/>
    </row>
    <row r="425" spans="1:17" x14ac:dyDescent="0.25">
      <c r="A425" s="25"/>
      <c r="B425" s="26"/>
      <c r="C425" s="25"/>
      <c r="D425" s="25"/>
      <c r="E425" s="25"/>
      <c r="F425" s="26"/>
      <c r="G425" s="25"/>
      <c r="H425" s="25"/>
      <c r="I425" s="25"/>
      <c r="J425" s="26"/>
      <c r="K425" s="25"/>
      <c r="L425" s="25"/>
      <c r="M425" s="25"/>
      <c r="N425" s="26"/>
      <c r="O425" s="25"/>
      <c r="P425" s="25"/>
      <c r="Q425" s="25"/>
    </row>
    <row r="426" spans="1:17" x14ac:dyDescent="0.25">
      <c r="A426" s="25"/>
      <c r="B426" s="26"/>
      <c r="C426" s="25"/>
      <c r="D426" s="25"/>
      <c r="E426" s="25"/>
      <c r="F426" s="26"/>
      <c r="G426" s="25"/>
      <c r="H426" s="25"/>
      <c r="I426" s="25"/>
      <c r="J426" s="26"/>
      <c r="K426" s="25"/>
      <c r="L426" s="25"/>
      <c r="M426" s="25"/>
      <c r="N426" s="26"/>
      <c r="O426" s="25"/>
      <c r="P426" s="25"/>
      <c r="Q426" s="25"/>
    </row>
    <row r="427" spans="1:17" x14ac:dyDescent="0.25">
      <c r="A427" s="25"/>
      <c r="B427" s="26"/>
      <c r="C427" s="25"/>
      <c r="D427" s="25"/>
      <c r="E427" s="25"/>
      <c r="F427" s="26"/>
      <c r="G427" s="25"/>
      <c r="H427" s="25"/>
      <c r="I427" s="25"/>
      <c r="J427" s="26"/>
      <c r="K427" s="25"/>
      <c r="L427" s="25"/>
      <c r="M427" s="25"/>
      <c r="N427" s="26"/>
      <c r="O427" s="25"/>
      <c r="P427" s="25"/>
      <c r="Q427" s="25"/>
    </row>
    <row r="428" spans="1:17" x14ac:dyDescent="0.25">
      <c r="A428" s="25"/>
      <c r="B428" s="26"/>
      <c r="C428" s="25"/>
      <c r="D428" s="25"/>
      <c r="E428" s="25"/>
      <c r="F428" s="26"/>
      <c r="G428" s="25"/>
      <c r="H428" s="25"/>
      <c r="I428" s="25"/>
      <c r="J428" s="26"/>
      <c r="K428" s="25"/>
      <c r="L428" s="25"/>
      <c r="M428" s="25"/>
      <c r="N428" s="26"/>
      <c r="O428" s="25"/>
      <c r="P428" s="25"/>
      <c r="Q428" s="25"/>
    </row>
    <row r="429" spans="1:17" x14ac:dyDescent="0.25">
      <c r="A429" s="25"/>
      <c r="B429" s="26"/>
      <c r="C429" s="25"/>
      <c r="D429" s="25"/>
      <c r="E429" s="25"/>
      <c r="F429" s="26"/>
      <c r="G429" s="25"/>
      <c r="H429" s="25"/>
      <c r="I429" s="25"/>
      <c r="J429" s="26"/>
      <c r="K429" s="25"/>
      <c r="L429" s="25"/>
      <c r="M429" s="25"/>
      <c r="N429" s="26"/>
      <c r="O429" s="25"/>
      <c r="P429" s="25"/>
      <c r="Q429" s="25"/>
    </row>
    <row r="430" spans="1:17" x14ac:dyDescent="0.25">
      <c r="A430" s="25"/>
      <c r="B430" s="26"/>
      <c r="C430" s="25"/>
      <c r="D430" s="25"/>
      <c r="E430" s="25"/>
      <c r="F430" s="26"/>
      <c r="G430" s="25"/>
      <c r="H430" s="25"/>
      <c r="I430" s="25"/>
      <c r="J430" s="26"/>
      <c r="K430" s="25"/>
      <c r="L430" s="25"/>
      <c r="M430" s="25"/>
      <c r="N430" s="26"/>
      <c r="O430" s="25"/>
      <c r="P430" s="25"/>
      <c r="Q430" s="25"/>
    </row>
    <row r="431" spans="1:17" x14ac:dyDescent="0.25">
      <c r="A431" s="25"/>
      <c r="B431" s="26"/>
      <c r="C431" s="25"/>
      <c r="D431" s="25"/>
      <c r="E431" s="25"/>
      <c r="F431" s="26"/>
      <c r="G431" s="25"/>
      <c r="H431" s="25"/>
      <c r="I431" s="25"/>
      <c r="J431" s="26"/>
      <c r="K431" s="25"/>
      <c r="L431" s="25"/>
      <c r="M431" s="25"/>
      <c r="N431" s="26"/>
      <c r="O431" s="25"/>
      <c r="P431" s="25"/>
      <c r="Q431" s="25"/>
    </row>
    <row r="432" spans="1:17" x14ac:dyDescent="0.25">
      <c r="A432" s="25"/>
      <c r="B432" s="26"/>
      <c r="C432" s="25"/>
      <c r="D432" s="25"/>
      <c r="E432" s="25"/>
      <c r="F432" s="26"/>
      <c r="G432" s="25"/>
      <c r="H432" s="25"/>
      <c r="I432" s="25"/>
      <c r="J432" s="26"/>
      <c r="K432" s="25"/>
      <c r="L432" s="25"/>
      <c r="M432" s="25"/>
      <c r="N432" s="26"/>
      <c r="O432" s="25"/>
      <c r="P432" s="25"/>
      <c r="Q432" s="25"/>
    </row>
    <row r="433" spans="1:17" x14ac:dyDescent="0.25">
      <c r="A433" s="25"/>
      <c r="B433" s="26"/>
      <c r="C433" s="25"/>
      <c r="D433" s="25"/>
      <c r="E433" s="25"/>
      <c r="F433" s="26"/>
      <c r="G433" s="25"/>
      <c r="H433" s="25"/>
      <c r="I433" s="25"/>
      <c r="J433" s="26"/>
      <c r="K433" s="25"/>
      <c r="L433" s="25"/>
      <c r="M433" s="25"/>
      <c r="N433" s="26"/>
      <c r="O433" s="25"/>
      <c r="P433" s="25"/>
      <c r="Q433" s="25"/>
    </row>
    <row r="434" spans="1:17" x14ac:dyDescent="0.25">
      <c r="A434" s="25"/>
      <c r="B434" s="26"/>
      <c r="C434" s="25"/>
      <c r="D434" s="25"/>
      <c r="E434" s="25"/>
      <c r="F434" s="26"/>
      <c r="G434" s="25"/>
      <c r="H434" s="25"/>
      <c r="I434" s="25"/>
      <c r="J434" s="26"/>
      <c r="K434" s="25"/>
      <c r="L434" s="25"/>
      <c r="M434" s="25"/>
      <c r="N434" s="26"/>
      <c r="O434" s="25"/>
      <c r="P434" s="25"/>
      <c r="Q434" s="25"/>
    </row>
    <row r="435" spans="1:17" x14ac:dyDescent="0.25">
      <c r="A435" s="25"/>
      <c r="B435" s="26"/>
      <c r="C435" s="25"/>
      <c r="D435" s="25"/>
      <c r="E435" s="25"/>
      <c r="F435" s="26"/>
      <c r="G435" s="25"/>
      <c r="H435" s="25"/>
      <c r="I435" s="25"/>
      <c r="J435" s="26"/>
      <c r="K435" s="25"/>
      <c r="L435" s="25"/>
      <c r="M435" s="25"/>
      <c r="N435" s="26"/>
      <c r="O435" s="25"/>
      <c r="P435" s="25"/>
      <c r="Q435" s="25"/>
    </row>
    <row r="436" spans="1:17" x14ac:dyDescent="0.25">
      <c r="A436" s="25"/>
      <c r="B436" s="26"/>
      <c r="C436" s="25"/>
      <c r="D436" s="25"/>
      <c r="E436" s="25"/>
      <c r="F436" s="26"/>
      <c r="G436" s="25"/>
      <c r="H436" s="25"/>
      <c r="I436" s="25"/>
      <c r="J436" s="26"/>
      <c r="K436" s="25"/>
      <c r="L436" s="25"/>
      <c r="M436" s="25"/>
      <c r="N436" s="26"/>
      <c r="O436" s="25"/>
      <c r="P436" s="25"/>
      <c r="Q436" s="25"/>
    </row>
    <row r="437" spans="1:17" x14ac:dyDescent="0.25">
      <c r="A437" s="25"/>
      <c r="B437" s="26"/>
      <c r="C437" s="25"/>
      <c r="D437" s="25"/>
      <c r="E437" s="25"/>
      <c r="F437" s="26"/>
      <c r="G437" s="25"/>
      <c r="H437" s="25"/>
      <c r="I437" s="25"/>
      <c r="J437" s="26"/>
      <c r="K437" s="25"/>
      <c r="L437" s="25"/>
      <c r="M437" s="25"/>
      <c r="N437" s="26"/>
      <c r="O437" s="25"/>
      <c r="P437" s="25"/>
      <c r="Q437" s="25"/>
    </row>
    <row r="438" spans="1:17" x14ac:dyDescent="0.25">
      <c r="A438" s="25"/>
      <c r="B438" s="26"/>
      <c r="C438" s="25"/>
      <c r="D438" s="25"/>
      <c r="E438" s="25"/>
      <c r="F438" s="26"/>
      <c r="G438" s="25"/>
      <c r="H438" s="25"/>
      <c r="I438" s="25"/>
      <c r="J438" s="26"/>
      <c r="K438" s="25"/>
      <c r="L438" s="25"/>
      <c r="M438" s="25"/>
      <c r="N438" s="26"/>
      <c r="O438" s="25"/>
      <c r="P438" s="25"/>
      <c r="Q438" s="25"/>
    </row>
    <row r="439" spans="1:17" x14ac:dyDescent="0.25">
      <c r="A439" s="25"/>
      <c r="B439" s="26"/>
      <c r="C439" s="25"/>
      <c r="D439" s="25"/>
      <c r="E439" s="25"/>
      <c r="F439" s="26"/>
      <c r="G439" s="25"/>
      <c r="H439" s="25"/>
      <c r="I439" s="25"/>
      <c r="J439" s="26"/>
      <c r="K439" s="25"/>
      <c r="L439" s="25"/>
      <c r="M439" s="25"/>
      <c r="N439" s="26"/>
      <c r="O439" s="25"/>
      <c r="P439" s="25"/>
      <c r="Q439" s="25"/>
    </row>
    <row r="440" spans="1:17" x14ac:dyDescent="0.25">
      <c r="A440" s="25"/>
      <c r="B440" s="26"/>
      <c r="C440" s="25"/>
      <c r="D440" s="25"/>
      <c r="E440" s="25"/>
      <c r="F440" s="26"/>
      <c r="G440" s="25"/>
      <c r="H440" s="25"/>
      <c r="I440" s="25"/>
      <c r="J440" s="26"/>
      <c r="K440" s="25"/>
      <c r="L440" s="25"/>
      <c r="M440" s="25"/>
      <c r="N440" s="26"/>
      <c r="O440" s="25"/>
      <c r="P440" s="25"/>
      <c r="Q440" s="25"/>
    </row>
    <row r="441" spans="1:17" x14ac:dyDescent="0.25">
      <c r="A441" s="25"/>
      <c r="B441" s="26"/>
      <c r="C441" s="25"/>
      <c r="D441" s="25"/>
      <c r="E441" s="25"/>
      <c r="F441" s="26"/>
      <c r="G441" s="25"/>
      <c r="H441" s="25"/>
      <c r="I441" s="25"/>
      <c r="J441" s="26"/>
      <c r="K441" s="25"/>
      <c r="L441" s="25"/>
      <c r="M441" s="25"/>
      <c r="N441" s="26"/>
      <c r="O441" s="25"/>
      <c r="P441" s="25"/>
      <c r="Q441" s="25"/>
    </row>
    <row r="442" spans="1:17" x14ac:dyDescent="0.25">
      <c r="A442" s="25"/>
      <c r="B442" s="26"/>
      <c r="C442" s="25"/>
      <c r="D442" s="25"/>
      <c r="E442" s="25"/>
      <c r="F442" s="26"/>
      <c r="G442" s="25"/>
      <c r="H442" s="25"/>
      <c r="I442" s="25"/>
      <c r="J442" s="26"/>
      <c r="K442" s="25"/>
      <c r="L442" s="25"/>
      <c r="M442" s="25"/>
      <c r="N442" s="26"/>
      <c r="O442" s="25"/>
      <c r="P442" s="25"/>
      <c r="Q442" s="25"/>
    </row>
    <row r="443" spans="1:17" x14ac:dyDescent="0.25">
      <c r="A443" s="25"/>
      <c r="B443" s="26"/>
      <c r="C443" s="25"/>
      <c r="D443" s="25"/>
      <c r="E443" s="25"/>
      <c r="F443" s="26"/>
      <c r="G443" s="25"/>
      <c r="H443" s="25"/>
      <c r="I443" s="25"/>
      <c r="J443" s="26"/>
      <c r="K443" s="25"/>
      <c r="L443" s="25"/>
      <c r="M443" s="25"/>
      <c r="N443" s="26"/>
      <c r="O443" s="25"/>
      <c r="P443" s="25"/>
      <c r="Q443" s="25"/>
    </row>
    <row r="444" spans="1:17" x14ac:dyDescent="0.25">
      <c r="A444" s="25"/>
      <c r="B444" s="26"/>
      <c r="C444" s="25"/>
      <c r="D444" s="25"/>
      <c r="E444" s="25"/>
      <c r="F444" s="26"/>
      <c r="G444" s="25"/>
      <c r="H444" s="25"/>
      <c r="I444" s="25"/>
      <c r="J444" s="26"/>
      <c r="K444" s="25"/>
      <c r="L444" s="25"/>
      <c r="M444" s="25"/>
      <c r="N444" s="26"/>
      <c r="O444" s="25"/>
      <c r="P444" s="25"/>
      <c r="Q444" s="25"/>
    </row>
    <row r="445" spans="1:17" x14ac:dyDescent="0.25">
      <c r="A445" s="25"/>
      <c r="B445" s="26"/>
      <c r="C445" s="25"/>
      <c r="D445" s="25"/>
      <c r="E445" s="25"/>
      <c r="F445" s="26"/>
      <c r="G445" s="25"/>
      <c r="H445" s="25"/>
      <c r="I445" s="25"/>
      <c r="J445" s="26"/>
      <c r="K445" s="25"/>
      <c r="L445" s="25"/>
      <c r="M445" s="25"/>
      <c r="N445" s="26"/>
      <c r="O445" s="25"/>
      <c r="P445" s="25"/>
      <c r="Q445" s="25"/>
    </row>
    <row r="446" spans="1:17" x14ac:dyDescent="0.25">
      <c r="A446" s="25"/>
      <c r="B446" s="26"/>
      <c r="C446" s="25"/>
      <c r="D446" s="25"/>
      <c r="E446" s="25"/>
      <c r="F446" s="26"/>
      <c r="G446" s="25"/>
      <c r="H446" s="25"/>
      <c r="I446" s="25"/>
      <c r="J446" s="26"/>
      <c r="K446" s="25"/>
      <c r="L446" s="25"/>
      <c r="M446" s="25"/>
      <c r="N446" s="26"/>
      <c r="O446" s="25"/>
      <c r="P446" s="25"/>
      <c r="Q446" s="25"/>
    </row>
    <row r="447" spans="1:17" x14ac:dyDescent="0.25">
      <c r="A447" s="25"/>
      <c r="B447" s="26"/>
      <c r="C447" s="25"/>
      <c r="D447" s="25"/>
      <c r="E447" s="25"/>
      <c r="F447" s="26"/>
      <c r="G447" s="25"/>
      <c r="H447" s="25"/>
      <c r="I447" s="25"/>
      <c r="J447" s="26"/>
      <c r="K447" s="25"/>
      <c r="L447" s="25"/>
      <c r="M447" s="25"/>
      <c r="N447" s="26"/>
      <c r="O447" s="25"/>
      <c r="P447" s="25"/>
      <c r="Q447" s="25"/>
    </row>
    <row r="448" spans="1:17" x14ac:dyDescent="0.25">
      <c r="A448" s="25"/>
      <c r="B448" s="26"/>
      <c r="C448" s="25"/>
      <c r="D448" s="25"/>
      <c r="E448" s="25"/>
      <c r="F448" s="26"/>
      <c r="G448" s="25"/>
      <c r="H448" s="25"/>
      <c r="I448" s="25"/>
      <c r="J448" s="26"/>
      <c r="K448" s="25"/>
      <c r="L448" s="25"/>
      <c r="M448" s="25"/>
      <c r="N448" s="26"/>
      <c r="O448" s="25"/>
      <c r="P448" s="25"/>
      <c r="Q448" s="25"/>
    </row>
    <row r="449" spans="1:17" x14ac:dyDescent="0.25">
      <c r="A449" s="25"/>
      <c r="B449" s="26"/>
      <c r="C449" s="25"/>
      <c r="D449" s="25"/>
      <c r="E449" s="25"/>
      <c r="F449" s="26"/>
      <c r="G449" s="25"/>
      <c r="H449" s="25"/>
      <c r="I449" s="25"/>
      <c r="J449" s="26"/>
      <c r="K449" s="25"/>
      <c r="L449" s="25"/>
      <c r="M449" s="25"/>
      <c r="N449" s="26"/>
      <c r="O449" s="25"/>
      <c r="P449" s="25"/>
      <c r="Q449" s="25"/>
    </row>
    <row r="450" spans="1:17" x14ac:dyDescent="0.25">
      <c r="A450" s="25"/>
      <c r="B450" s="26"/>
      <c r="C450" s="25"/>
      <c r="D450" s="25"/>
      <c r="E450" s="25"/>
      <c r="F450" s="26"/>
      <c r="G450" s="25"/>
      <c r="H450" s="25"/>
      <c r="I450" s="25"/>
      <c r="J450" s="26"/>
      <c r="K450" s="25"/>
      <c r="L450" s="25"/>
      <c r="M450" s="25"/>
      <c r="N450" s="26"/>
      <c r="O450" s="25"/>
      <c r="P450" s="25"/>
      <c r="Q450" s="25"/>
    </row>
    <row r="451" spans="1:17" x14ac:dyDescent="0.25">
      <c r="A451" s="25"/>
      <c r="B451" s="26"/>
      <c r="C451" s="25"/>
      <c r="D451" s="25"/>
      <c r="E451" s="25"/>
      <c r="F451" s="26"/>
      <c r="G451" s="25"/>
      <c r="H451" s="25"/>
      <c r="I451" s="25"/>
      <c r="J451" s="26"/>
      <c r="K451" s="25"/>
      <c r="L451" s="25"/>
      <c r="M451" s="25"/>
      <c r="N451" s="26"/>
      <c r="O451" s="25"/>
      <c r="P451" s="25"/>
      <c r="Q451" s="25"/>
    </row>
    <row r="452" spans="1:17" x14ac:dyDescent="0.25">
      <c r="A452" s="25"/>
      <c r="B452" s="26"/>
      <c r="C452" s="25"/>
      <c r="D452" s="25"/>
      <c r="E452" s="25"/>
      <c r="F452" s="26"/>
      <c r="G452" s="25"/>
      <c r="H452" s="25"/>
      <c r="I452" s="25"/>
      <c r="J452" s="26"/>
      <c r="K452" s="25"/>
      <c r="L452" s="25"/>
      <c r="M452" s="25"/>
      <c r="N452" s="26"/>
      <c r="O452" s="25"/>
      <c r="P452" s="25"/>
      <c r="Q452" s="25"/>
    </row>
    <row r="453" spans="1:17" x14ac:dyDescent="0.25">
      <c r="A453" s="25"/>
      <c r="B453" s="26"/>
      <c r="C453" s="25"/>
      <c r="D453" s="25"/>
      <c r="E453" s="25"/>
      <c r="F453" s="26"/>
      <c r="G453" s="25"/>
      <c r="H453" s="25"/>
      <c r="I453" s="25"/>
      <c r="J453" s="26"/>
      <c r="K453" s="25"/>
      <c r="L453" s="25"/>
      <c r="M453" s="25"/>
      <c r="N453" s="26"/>
      <c r="O453" s="25"/>
      <c r="P453" s="25"/>
      <c r="Q453" s="25"/>
    </row>
    <row r="454" spans="1:17" x14ac:dyDescent="0.25">
      <c r="A454" s="25"/>
      <c r="B454" s="26"/>
      <c r="C454" s="25"/>
      <c r="D454" s="25"/>
      <c r="E454" s="25"/>
      <c r="F454" s="26"/>
      <c r="G454" s="25"/>
      <c r="H454" s="25"/>
      <c r="I454" s="25"/>
      <c r="J454" s="26"/>
      <c r="K454" s="25"/>
      <c r="L454" s="25"/>
      <c r="M454" s="25"/>
      <c r="N454" s="26"/>
      <c r="O454" s="25"/>
      <c r="P454" s="25"/>
      <c r="Q454" s="25"/>
    </row>
    <row r="455" spans="1:17" x14ac:dyDescent="0.25">
      <c r="A455" s="25"/>
      <c r="B455" s="26"/>
      <c r="C455" s="25"/>
      <c r="D455" s="25"/>
      <c r="E455" s="25"/>
      <c r="F455" s="26"/>
      <c r="G455" s="25"/>
      <c r="H455" s="25"/>
      <c r="I455" s="25"/>
      <c r="J455" s="26"/>
      <c r="K455" s="25"/>
      <c r="L455" s="25"/>
      <c r="M455" s="25"/>
      <c r="N455" s="26"/>
      <c r="O455" s="25"/>
      <c r="P455" s="25"/>
      <c r="Q455" s="25"/>
    </row>
    <row r="456" spans="1:17" x14ac:dyDescent="0.25">
      <c r="A456" s="25"/>
      <c r="B456" s="26"/>
      <c r="C456" s="25"/>
      <c r="D456" s="25"/>
      <c r="E456" s="25"/>
      <c r="F456" s="26"/>
      <c r="G456" s="25"/>
      <c r="H456" s="25"/>
      <c r="I456" s="25"/>
      <c r="J456" s="26"/>
      <c r="K456" s="25"/>
      <c r="L456" s="25"/>
      <c r="M456" s="25"/>
      <c r="N456" s="26"/>
      <c r="O456" s="25"/>
      <c r="P456" s="25"/>
      <c r="Q456" s="25"/>
    </row>
    <row r="457" spans="1:17" x14ac:dyDescent="0.25">
      <c r="A457" s="25"/>
      <c r="B457" s="26"/>
      <c r="C457" s="25"/>
      <c r="D457" s="25"/>
      <c r="E457" s="25"/>
      <c r="F457" s="26"/>
      <c r="G457" s="25"/>
      <c r="H457" s="25"/>
      <c r="I457" s="25"/>
      <c r="J457" s="26"/>
      <c r="K457" s="25"/>
      <c r="L457" s="25"/>
      <c r="M457" s="25"/>
      <c r="N457" s="26"/>
      <c r="O457" s="25"/>
      <c r="P457" s="25"/>
      <c r="Q457" s="25"/>
    </row>
    <row r="458" spans="1:17" x14ac:dyDescent="0.25">
      <c r="A458" s="25"/>
      <c r="B458" s="26"/>
      <c r="C458" s="25"/>
      <c r="D458" s="25"/>
      <c r="E458" s="25"/>
      <c r="F458" s="26"/>
      <c r="G458" s="25"/>
      <c r="H458" s="25"/>
      <c r="I458" s="25"/>
      <c r="J458" s="26"/>
      <c r="K458" s="25"/>
      <c r="L458" s="25"/>
      <c r="M458" s="25"/>
      <c r="N458" s="26"/>
      <c r="O458" s="25"/>
      <c r="P458" s="25"/>
      <c r="Q458" s="25"/>
    </row>
    <row r="459" spans="1:17" x14ac:dyDescent="0.25">
      <c r="A459" s="25"/>
      <c r="B459" s="26"/>
      <c r="C459" s="25"/>
      <c r="D459" s="25"/>
      <c r="E459" s="25"/>
      <c r="F459" s="26"/>
      <c r="G459" s="25"/>
      <c r="H459" s="25"/>
      <c r="I459" s="25"/>
      <c r="J459" s="26"/>
      <c r="K459" s="25"/>
      <c r="L459" s="25"/>
      <c r="M459" s="25"/>
      <c r="N459" s="26"/>
      <c r="O459" s="25"/>
      <c r="P459" s="25"/>
      <c r="Q459" s="25"/>
    </row>
    <row r="460" spans="1:17" x14ac:dyDescent="0.25">
      <c r="A460" s="25"/>
      <c r="B460" s="26"/>
      <c r="C460" s="25"/>
      <c r="D460" s="25"/>
      <c r="E460" s="25"/>
      <c r="F460" s="26"/>
      <c r="G460" s="25"/>
      <c r="H460" s="25"/>
      <c r="I460" s="25"/>
      <c r="J460" s="26"/>
      <c r="K460" s="25"/>
      <c r="L460" s="25"/>
      <c r="M460" s="25"/>
      <c r="N460" s="26"/>
      <c r="O460" s="25"/>
      <c r="P460" s="25"/>
      <c r="Q460" s="25"/>
    </row>
    <row r="461" spans="1:17" x14ac:dyDescent="0.25">
      <c r="A461" s="25"/>
      <c r="B461" s="26"/>
      <c r="C461" s="25"/>
      <c r="D461" s="25"/>
      <c r="E461" s="25"/>
      <c r="F461" s="26"/>
      <c r="G461" s="25"/>
      <c r="H461" s="25"/>
      <c r="I461" s="25"/>
      <c r="J461" s="26"/>
      <c r="K461" s="25"/>
      <c r="L461" s="25"/>
      <c r="M461" s="25"/>
      <c r="N461" s="26"/>
      <c r="O461" s="25"/>
      <c r="P461" s="25"/>
      <c r="Q461" s="25"/>
    </row>
    <row r="462" spans="1:17" x14ac:dyDescent="0.25">
      <c r="A462" s="25"/>
      <c r="B462" s="26"/>
      <c r="C462" s="25"/>
      <c r="D462" s="25"/>
      <c r="E462" s="25"/>
      <c r="F462" s="26"/>
      <c r="G462" s="25"/>
      <c r="H462" s="25"/>
      <c r="I462" s="25"/>
      <c r="J462" s="26"/>
      <c r="K462" s="25"/>
      <c r="L462" s="25"/>
      <c r="M462" s="25"/>
      <c r="N462" s="26"/>
      <c r="O462" s="25"/>
      <c r="P462" s="25"/>
      <c r="Q462" s="25"/>
    </row>
    <row r="463" spans="1:17" x14ac:dyDescent="0.25">
      <c r="A463" s="25"/>
      <c r="B463" s="26"/>
      <c r="C463" s="25"/>
      <c r="D463" s="25"/>
      <c r="E463" s="25"/>
      <c r="F463" s="26"/>
      <c r="G463" s="25"/>
      <c r="H463" s="25"/>
      <c r="I463" s="25"/>
      <c r="J463" s="26"/>
      <c r="K463" s="25"/>
      <c r="L463" s="25"/>
      <c r="M463" s="25"/>
      <c r="N463" s="26"/>
      <c r="O463" s="25"/>
      <c r="P463" s="25"/>
      <c r="Q463" s="25"/>
    </row>
    <row r="464" spans="1:17" x14ac:dyDescent="0.25">
      <c r="A464" s="25"/>
      <c r="B464" s="26"/>
      <c r="C464" s="25"/>
      <c r="D464" s="25"/>
      <c r="E464" s="25"/>
      <c r="F464" s="26"/>
      <c r="G464" s="25"/>
      <c r="H464" s="25"/>
      <c r="I464" s="25"/>
      <c r="J464" s="26"/>
      <c r="K464" s="25"/>
      <c r="L464" s="25"/>
      <c r="M464" s="25"/>
      <c r="N464" s="26"/>
      <c r="O464" s="25"/>
      <c r="P464" s="25"/>
      <c r="Q464" s="25"/>
    </row>
    <row r="465" spans="1:17" x14ac:dyDescent="0.25">
      <c r="A465" s="25"/>
      <c r="B465" s="26"/>
      <c r="C465" s="25"/>
      <c r="D465" s="25"/>
      <c r="E465" s="25"/>
      <c r="F465" s="26"/>
      <c r="G465" s="25"/>
      <c r="H465" s="25"/>
      <c r="I465" s="25"/>
      <c r="J465" s="26"/>
      <c r="K465" s="25"/>
      <c r="L465" s="25"/>
      <c r="M465" s="25"/>
      <c r="N465" s="26"/>
      <c r="O465" s="25"/>
      <c r="P465" s="25"/>
      <c r="Q465" s="25"/>
    </row>
    <row r="466" spans="1:17" x14ac:dyDescent="0.25">
      <c r="A466" s="25"/>
      <c r="B466" s="26"/>
      <c r="C466" s="25"/>
      <c r="D466" s="25"/>
      <c r="E466" s="25"/>
      <c r="F466" s="26"/>
      <c r="G466" s="25"/>
      <c r="H466" s="25"/>
      <c r="I466" s="25"/>
      <c r="J466" s="26"/>
      <c r="K466" s="25"/>
      <c r="L466" s="25"/>
      <c r="M466" s="25"/>
      <c r="N466" s="26"/>
      <c r="O466" s="25"/>
      <c r="P466" s="25"/>
      <c r="Q466" s="25"/>
    </row>
    <row r="467" spans="1:17" x14ac:dyDescent="0.25">
      <c r="A467" s="25"/>
      <c r="B467" s="26"/>
      <c r="C467" s="25"/>
      <c r="D467" s="25"/>
      <c r="E467" s="25"/>
      <c r="F467" s="26"/>
      <c r="G467" s="25"/>
      <c r="H467" s="25"/>
      <c r="I467" s="25"/>
      <c r="J467" s="26"/>
      <c r="K467" s="25"/>
      <c r="L467" s="25"/>
      <c r="M467" s="25"/>
      <c r="N467" s="26"/>
      <c r="O467" s="25"/>
      <c r="P467" s="25"/>
      <c r="Q467" s="25"/>
    </row>
    <row r="468" spans="1:17" x14ac:dyDescent="0.25">
      <c r="A468" s="25"/>
      <c r="B468" s="26"/>
      <c r="C468" s="25"/>
      <c r="D468" s="25"/>
      <c r="E468" s="25"/>
      <c r="F468" s="26"/>
      <c r="G468" s="25"/>
      <c r="H468" s="25"/>
      <c r="I468" s="25"/>
      <c r="J468" s="26"/>
      <c r="K468" s="25"/>
      <c r="L468" s="25"/>
      <c r="M468" s="25"/>
      <c r="N468" s="26"/>
      <c r="O468" s="25"/>
      <c r="P468" s="25"/>
      <c r="Q468" s="25"/>
    </row>
    <row r="469" spans="1:17" x14ac:dyDescent="0.25">
      <c r="A469" s="25"/>
      <c r="B469" s="26"/>
      <c r="C469" s="25"/>
      <c r="D469" s="25"/>
      <c r="E469" s="25"/>
      <c r="F469" s="26"/>
      <c r="G469" s="25"/>
      <c r="H469" s="25"/>
      <c r="I469" s="25"/>
      <c r="J469" s="26"/>
      <c r="K469" s="25"/>
      <c r="L469" s="25"/>
      <c r="M469" s="25"/>
      <c r="N469" s="26"/>
      <c r="O469" s="25"/>
      <c r="P469" s="25"/>
      <c r="Q469" s="25"/>
    </row>
    <row r="470" spans="1:17" x14ac:dyDescent="0.25">
      <c r="A470" s="25"/>
      <c r="B470" s="26"/>
      <c r="C470" s="25"/>
      <c r="D470" s="25"/>
      <c r="E470" s="25"/>
      <c r="F470" s="26"/>
      <c r="G470" s="25"/>
      <c r="H470" s="25"/>
      <c r="I470" s="25"/>
      <c r="J470" s="26"/>
      <c r="K470" s="25"/>
      <c r="L470" s="25"/>
      <c r="M470" s="25"/>
      <c r="N470" s="26"/>
      <c r="O470" s="25"/>
      <c r="P470" s="25"/>
      <c r="Q470" s="25"/>
    </row>
    <row r="471" spans="1:17" x14ac:dyDescent="0.25">
      <c r="A471" s="25"/>
      <c r="B471" s="26"/>
      <c r="C471" s="25"/>
      <c r="D471" s="25"/>
      <c r="E471" s="25"/>
      <c r="F471" s="26"/>
      <c r="G471" s="25"/>
      <c r="H471" s="25"/>
      <c r="I471" s="25"/>
      <c r="J471" s="26"/>
      <c r="K471" s="25"/>
      <c r="L471" s="25"/>
      <c r="M471" s="25"/>
      <c r="N471" s="26"/>
      <c r="O471" s="25"/>
      <c r="P471" s="25"/>
      <c r="Q471" s="25"/>
    </row>
    <row r="472" spans="1:17" x14ac:dyDescent="0.25">
      <c r="A472" s="25"/>
      <c r="B472" s="26"/>
      <c r="C472" s="25"/>
      <c r="D472" s="25"/>
      <c r="E472" s="25"/>
      <c r="F472" s="26"/>
      <c r="G472" s="25"/>
      <c r="H472" s="25"/>
      <c r="I472" s="25"/>
      <c r="J472" s="26"/>
      <c r="K472" s="25"/>
      <c r="L472" s="25"/>
      <c r="M472" s="25"/>
      <c r="N472" s="26"/>
      <c r="O472" s="25"/>
      <c r="P472" s="25"/>
      <c r="Q472" s="25"/>
    </row>
    <row r="473" spans="1:17" x14ac:dyDescent="0.25">
      <c r="A473" s="25"/>
      <c r="B473" s="26"/>
      <c r="C473" s="25"/>
      <c r="D473" s="25"/>
      <c r="E473" s="25"/>
      <c r="F473" s="26"/>
      <c r="G473" s="25"/>
      <c r="H473" s="25"/>
      <c r="I473" s="25"/>
      <c r="J473" s="26"/>
      <c r="K473" s="25"/>
      <c r="L473" s="25"/>
      <c r="M473" s="25"/>
      <c r="N473" s="26"/>
      <c r="O473" s="25"/>
      <c r="P473" s="25"/>
      <c r="Q473" s="25"/>
    </row>
    <row r="474" spans="1:17" x14ac:dyDescent="0.25">
      <c r="A474" s="25"/>
      <c r="B474" s="26"/>
      <c r="C474" s="25"/>
      <c r="D474" s="25"/>
      <c r="E474" s="25"/>
      <c r="F474" s="26"/>
      <c r="G474" s="25"/>
      <c r="H474" s="25"/>
      <c r="I474" s="25"/>
      <c r="J474" s="26"/>
      <c r="K474" s="25"/>
      <c r="L474" s="25"/>
      <c r="M474" s="25"/>
      <c r="N474" s="26"/>
      <c r="O474" s="25"/>
      <c r="P474" s="25"/>
      <c r="Q474" s="25"/>
    </row>
    <row r="475" spans="1:17" x14ac:dyDescent="0.25">
      <c r="A475" s="25"/>
      <c r="B475" s="26"/>
      <c r="C475" s="25"/>
      <c r="D475" s="25"/>
      <c r="E475" s="25"/>
      <c r="F475" s="26"/>
      <c r="G475" s="25"/>
      <c r="H475" s="25"/>
      <c r="I475" s="25"/>
      <c r="J475" s="26"/>
      <c r="K475" s="25"/>
      <c r="L475" s="25"/>
      <c r="M475" s="25"/>
      <c r="N475" s="26"/>
      <c r="O475" s="25"/>
      <c r="P475" s="25"/>
      <c r="Q475" s="25"/>
    </row>
  </sheetData>
  <conditionalFormatting sqref="D183">
    <cfRule type="colorScale" priority="43">
      <colorScale>
        <cfvo type="num" val="0"/>
        <cfvo type="num" val="0"/>
        <color rgb="FFFF0000"/>
        <color rgb="FF00B050"/>
      </colorScale>
    </cfRule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2">
    <cfRule type="colorScale" priority="29">
      <colorScale>
        <cfvo type="num" val="0"/>
        <cfvo type="num" val="0"/>
        <color rgb="FFFF0000"/>
        <color rgb="FF00B050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4">
    <cfRule type="colorScale" priority="27">
      <colorScale>
        <cfvo type="num" val="0"/>
        <cfvo type="num" val="0"/>
        <color rgb="FFFF0000"/>
        <color rgb="FF00B050"/>
      </colorScale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8">
    <cfRule type="colorScale" priority="25">
      <colorScale>
        <cfvo type="num" val="0"/>
        <cfvo type="num" val="0"/>
        <color rgb="FFFF0000"/>
        <color rgb="FF00B050"/>
      </colorScale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2">
    <cfRule type="colorScale" priority="23">
      <colorScale>
        <cfvo type="num" val="0"/>
        <cfvo type="num" val="0"/>
        <color rgb="FFFF0000"/>
        <color rgb="FF00B050"/>
      </colorScale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2">
    <cfRule type="colorScale" priority="21">
      <colorScale>
        <cfvo type="num" val="0"/>
        <cfvo type="num" val="0"/>
        <color rgb="FFFF0000"/>
        <color rgb="FF00B050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2">
    <cfRule type="colorScale" priority="19">
      <colorScale>
        <cfvo type="num" val="0"/>
        <cfvo type="num" val="0"/>
        <color rgb="FFFF0000"/>
        <color rgb="FF00B050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4">
    <cfRule type="colorScale" priority="17">
      <colorScale>
        <cfvo type="num" val="0"/>
        <cfvo type="num" val="0"/>
        <color rgb="FFFF0000"/>
        <color rgb="FF00B050"/>
      </colorScale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94">
    <cfRule type="colorScale" priority="15">
      <colorScale>
        <cfvo type="num" val="0"/>
        <cfvo type="num" val="0"/>
        <color rgb="FFFF0000"/>
        <color rgb="FF00B050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4">
    <cfRule type="colorScale" priority="13">
      <colorScale>
        <cfvo type="num" val="0"/>
        <cfvo type="num" val="0"/>
        <color rgb="FFFF0000"/>
        <color rgb="FF00B050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83">
    <cfRule type="colorScale" priority="11">
      <colorScale>
        <cfvo type="num" val="0"/>
        <cfvo type="num" val="0"/>
        <color rgb="FFFF0000"/>
        <color rgb="FF00B05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8">
    <cfRule type="colorScale" priority="9">
      <colorScale>
        <cfvo type="num" val="0"/>
        <cfvo type="num" val="0"/>
        <color rgb="FFFF0000"/>
        <color rgb="FF00B050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83">
    <cfRule type="colorScale" priority="7">
      <colorScale>
        <cfvo type="num" val="0"/>
        <cfvo type="num" val="0"/>
        <color rgb="FFFF0000"/>
        <color rgb="FF00B050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38">
    <cfRule type="colorScale" priority="5">
      <colorScale>
        <cfvo type="num" val="0"/>
        <cfvo type="num" val="0"/>
        <color rgb="FFFF0000"/>
        <color rgb="FF00B050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3">
    <cfRule type="colorScale" priority="3">
      <colorScale>
        <cfvo type="num" val="0"/>
        <cfvo type="num" val="0"/>
        <color rgb="FFFF0000"/>
        <color rgb="FF00B050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38">
    <cfRule type="colorScale" priority="1">
      <colorScale>
        <cfvo type="num" val="0"/>
        <cfvo type="num" val="0"/>
        <color rgb="FFFF0000"/>
        <color rgb="FF00B050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D1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75"/>
  <sheetViews>
    <sheetView zoomScaleNormal="100" workbookViewId="0">
      <selection activeCell="R8" sqref="R8"/>
    </sheetView>
  </sheetViews>
  <sheetFormatPr defaultRowHeight="15" x14ac:dyDescent="0.25"/>
  <cols>
    <col min="1" max="1" width="9.140625" style="11"/>
    <col min="2" max="2" width="15" style="6" customWidth="1"/>
    <col min="3" max="3" width="18.85546875" customWidth="1"/>
    <col min="4" max="4" width="14.140625" customWidth="1"/>
    <col min="5" max="5" width="5.42578125" style="11" customWidth="1"/>
    <col min="6" max="6" width="18.7109375" style="6" customWidth="1"/>
    <col min="7" max="7" width="18" customWidth="1"/>
    <col min="8" max="8" width="18.140625" customWidth="1"/>
    <col min="9" max="9" width="5.42578125" style="11" customWidth="1"/>
    <col min="10" max="10" width="18.5703125" style="6" customWidth="1"/>
    <col min="11" max="11" width="18.5703125" customWidth="1"/>
    <col min="12" max="12" width="18.42578125" customWidth="1"/>
    <col min="13" max="13" width="5.42578125" style="11" customWidth="1"/>
    <col min="14" max="14" width="18.42578125" style="6" customWidth="1"/>
    <col min="15" max="15" width="18.28515625" customWidth="1"/>
    <col min="16" max="16" width="18.42578125" customWidth="1"/>
    <col min="17" max="17" width="9.140625" style="11"/>
    <col min="18" max="20" width="9.140625" style="25"/>
  </cols>
  <sheetData>
    <row r="1" spans="1:58" s="11" customFormat="1" ht="29.25" customHeight="1" x14ac:dyDescent="0.25">
      <c r="B1" s="43" t="s">
        <v>24</v>
      </c>
      <c r="C1" s="43" t="s">
        <v>25</v>
      </c>
      <c r="F1" s="12"/>
      <c r="J1" s="12"/>
      <c r="N1" s="12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</row>
    <row r="2" spans="1:58" ht="23.25" x14ac:dyDescent="0.35">
      <c r="C2" s="4" t="s">
        <v>11</v>
      </c>
      <c r="D2" s="4"/>
      <c r="E2" s="9"/>
      <c r="F2" s="4"/>
      <c r="G2" s="4" t="s">
        <v>12</v>
      </c>
      <c r="H2" s="4"/>
      <c r="I2" s="9"/>
      <c r="J2" s="4"/>
      <c r="K2" s="4" t="s">
        <v>14</v>
      </c>
      <c r="L2" s="4"/>
      <c r="M2" s="9"/>
      <c r="N2" s="4"/>
      <c r="O2" s="4" t="s">
        <v>13</v>
      </c>
    </row>
    <row r="4" spans="1:58" ht="15.75" x14ac:dyDescent="0.25">
      <c r="C4" s="3" t="s">
        <v>1</v>
      </c>
      <c r="D4" s="7"/>
      <c r="E4" s="10"/>
      <c r="G4" s="3" t="s">
        <v>1</v>
      </c>
      <c r="H4" s="7"/>
      <c r="I4" s="10"/>
      <c r="K4" s="3" t="s">
        <v>1</v>
      </c>
      <c r="L4" s="7"/>
      <c r="M4" s="10"/>
      <c r="N4" s="7"/>
      <c r="O4" s="3" t="s">
        <v>1</v>
      </c>
    </row>
    <row r="6" spans="1:58" x14ac:dyDescent="0.25">
      <c r="C6" s="6" t="s">
        <v>15</v>
      </c>
      <c r="D6" s="5">
        <v>5</v>
      </c>
      <c r="G6" s="6" t="s">
        <v>15</v>
      </c>
      <c r="H6" s="5">
        <v>2.5</v>
      </c>
      <c r="K6" s="6" t="s">
        <v>15</v>
      </c>
      <c r="L6" s="5">
        <v>5</v>
      </c>
      <c r="O6" s="6" t="s">
        <v>15</v>
      </c>
      <c r="P6" s="5">
        <v>2.5</v>
      </c>
    </row>
    <row r="7" spans="1:58" x14ac:dyDescent="0.25">
      <c r="C7" s="6"/>
      <c r="D7" s="5"/>
      <c r="G7" s="6"/>
      <c r="H7" s="5"/>
      <c r="K7" s="6"/>
      <c r="L7" s="5"/>
      <c r="O7" s="6"/>
      <c r="P7" s="6"/>
    </row>
    <row r="8" spans="1:58" ht="15.75" thickBot="1" x14ac:dyDescent="0.3">
      <c r="B8" s="5"/>
      <c r="C8" s="13"/>
      <c r="D8" s="6"/>
      <c r="F8" s="5"/>
      <c r="G8" s="13"/>
      <c r="H8" s="6"/>
      <c r="J8" s="5"/>
      <c r="K8" s="13"/>
      <c r="L8" s="6"/>
      <c r="N8" s="5"/>
      <c r="O8" s="13"/>
      <c r="P8" s="6"/>
    </row>
    <row r="9" spans="1:58" x14ac:dyDescent="0.25">
      <c r="C9" s="21" t="s">
        <v>7</v>
      </c>
      <c r="D9" s="22"/>
      <c r="G9" s="21" t="s">
        <v>7</v>
      </c>
      <c r="H9" s="22"/>
      <c r="K9" s="21" t="s">
        <v>7</v>
      </c>
      <c r="L9" s="22"/>
      <c r="O9" s="21" t="s">
        <v>7</v>
      </c>
      <c r="P9" s="22"/>
    </row>
    <row r="10" spans="1:58" ht="15.75" thickBot="1" x14ac:dyDescent="0.3">
      <c r="C10" s="23" t="s">
        <v>6</v>
      </c>
      <c r="D10" s="24">
        <f>'Phase 1'!D182</f>
        <v>400</v>
      </c>
      <c r="G10" s="23" t="s">
        <v>6</v>
      </c>
      <c r="H10" s="24">
        <f>'Phase 1'!H182</f>
        <v>290</v>
      </c>
      <c r="K10" s="23" t="s">
        <v>6</v>
      </c>
      <c r="L10" s="24">
        <f>'Phase 1'!L182</f>
        <v>490</v>
      </c>
      <c r="O10" s="23" t="s">
        <v>6</v>
      </c>
      <c r="P10" s="24">
        <f>'Phase 1'!P182</f>
        <v>146</v>
      </c>
    </row>
    <row r="12" spans="1:58" s="40" customFormat="1" ht="15.75" x14ac:dyDescent="0.25">
      <c r="A12" s="38"/>
      <c r="B12" s="37" t="s">
        <v>0</v>
      </c>
      <c r="C12" s="37" t="s">
        <v>2</v>
      </c>
      <c r="D12" s="37" t="s">
        <v>3</v>
      </c>
      <c r="E12" s="38"/>
      <c r="F12" s="37" t="s">
        <v>0</v>
      </c>
      <c r="G12" s="37" t="s">
        <v>2</v>
      </c>
      <c r="H12" s="37" t="s">
        <v>3</v>
      </c>
      <c r="I12" s="38"/>
      <c r="J12" s="37" t="s">
        <v>0</v>
      </c>
      <c r="K12" s="37" t="s">
        <v>2</v>
      </c>
      <c r="L12" s="37" t="s">
        <v>3</v>
      </c>
      <c r="M12" s="38"/>
      <c r="N12" s="37" t="s">
        <v>0</v>
      </c>
      <c r="O12" s="37" t="s">
        <v>2</v>
      </c>
      <c r="P12" s="37" t="s">
        <v>3</v>
      </c>
      <c r="Q12" s="38"/>
      <c r="R12" s="39"/>
      <c r="S12" s="39"/>
      <c r="T12" s="39"/>
    </row>
    <row r="13" spans="1:58" x14ac:dyDescent="0.25">
      <c r="B13" s="5"/>
      <c r="F13" s="5"/>
      <c r="J13" s="5"/>
      <c r="N13" s="5"/>
    </row>
    <row r="14" spans="1:58" x14ac:dyDescent="0.25">
      <c r="B14" s="5"/>
      <c r="C14" s="1">
        <f>FLOOR(D10*0.6,5)</f>
        <v>240</v>
      </c>
      <c r="D14" s="1">
        <v>10</v>
      </c>
      <c r="F14" s="5"/>
      <c r="G14" s="1">
        <f>FLOOR(H10*0.6,5)</f>
        <v>170</v>
      </c>
      <c r="H14" s="1">
        <v>10</v>
      </c>
      <c r="J14" s="5"/>
      <c r="K14" s="1">
        <f>FLOOR(L10*0.6,5)</f>
        <v>290</v>
      </c>
      <c r="L14" s="1">
        <v>10</v>
      </c>
      <c r="N14" s="5"/>
      <c r="O14" s="1">
        <f>FLOOR(P10*0.6,5)</f>
        <v>85</v>
      </c>
      <c r="P14" s="1">
        <v>10</v>
      </c>
    </row>
    <row r="15" spans="1:58" x14ac:dyDescent="0.25">
      <c r="B15" s="5"/>
      <c r="C15" s="1">
        <f>FLOOR(D10*0.6,5)</f>
        <v>240</v>
      </c>
      <c r="D15" s="1">
        <v>10</v>
      </c>
      <c r="F15" s="5"/>
      <c r="G15" s="1">
        <f>FLOOR(H10*0.6,5)</f>
        <v>170</v>
      </c>
      <c r="H15" s="1">
        <v>10</v>
      </c>
      <c r="J15" s="5"/>
      <c r="K15" s="1">
        <f>FLOOR(L10*0.6,5)</f>
        <v>290</v>
      </c>
      <c r="L15" s="1">
        <v>10</v>
      </c>
      <c r="N15" s="5"/>
      <c r="O15" s="1">
        <f>FLOOR(P10*0.6,5)</f>
        <v>85</v>
      </c>
      <c r="P15" s="1">
        <v>10</v>
      </c>
    </row>
    <row r="16" spans="1:58" x14ac:dyDescent="0.25">
      <c r="B16" s="5"/>
      <c r="C16" s="1">
        <f>FLOOR(D10*0.6,5)</f>
        <v>240</v>
      </c>
      <c r="D16" s="1">
        <v>10</v>
      </c>
      <c r="F16" s="5"/>
      <c r="G16" s="1">
        <f>FLOOR(H10*0.6,5)</f>
        <v>170</v>
      </c>
      <c r="H16" s="1">
        <v>10</v>
      </c>
      <c r="J16" s="5"/>
      <c r="K16" s="1">
        <f>FLOOR(L10*0.6,5)</f>
        <v>290</v>
      </c>
      <c r="L16" s="1">
        <v>10</v>
      </c>
      <c r="N16" s="5"/>
      <c r="O16" s="1">
        <f>FLOOR(P10*0.6,5)</f>
        <v>85</v>
      </c>
      <c r="P16" s="1">
        <v>10</v>
      </c>
    </row>
    <row r="17" spans="1:20" x14ac:dyDescent="0.25">
      <c r="B17" s="5"/>
      <c r="C17" s="1">
        <f>FLOOR(D10*0.6,5)</f>
        <v>240</v>
      </c>
      <c r="D17" s="1">
        <v>10</v>
      </c>
      <c r="F17" s="5"/>
      <c r="G17" s="1">
        <f>FLOOR(H10*0.6,5)</f>
        <v>170</v>
      </c>
      <c r="H17" s="1">
        <v>10</v>
      </c>
      <c r="J17" s="5"/>
      <c r="K17" s="1">
        <f>FLOOR(L10*0.6,5)</f>
        <v>290</v>
      </c>
      <c r="L17" s="1">
        <v>10</v>
      </c>
      <c r="N17" s="5"/>
      <c r="O17" s="1">
        <f>FLOOR(P10*0.6,5)</f>
        <v>85</v>
      </c>
      <c r="P17" s="1">
        <v>10</v>
      </c>
    </row>
    <row r="18" spans="1:20" x14ac:dyDescent="0.25">
      <c r="B18" s="5"/>
      <c r="C18" s="1">
        <f>FLOOR(D10*0.6,5)</f>
        <v>240</v>
      </c>
      <c r="D18" s="1">
        <v>10</v>
      </c>
      <c r="F18" s="5"/>
      <c r="G18" s="1">
        <f>FLOOR(H10*0.6,5)</f>
        <v>170</v>
      </c>
      <c r="H18" s="1">
        <v>10</v>
      </c>
      <c r="J18" s="5"/>
      <c r="K18" s="1">
        <f>FLOOR(L10*0.6,5)</f>
        <v>290</v>
      </c>
      <c r="L18" s="1">
        <v>10</v>
      </c>
      <c r="N18" s="5"/>
      <c r="O18" s="1">
        <f>FLOOR(P10*0.6,5)</f>
        <v>85</v>
      </c>
      <c r="P18" s="1">
        <v>10</v>
      </c>
    </row>
    <row r="19" spans="1:20" ht="15.75" thickBot="1" x14ac:dyDescent="0.3">
      <c r="B19" s="5"/>
      <c r="C19" s="1"/>
      <c r="D19" s="1"/>
      <c r="F19" s="5"/>
      <c r="G19" s="1"/>
      <c r="H19" s="1"/>
      <c r="J19" s="5"/>
      <c r="K19" s="1"/>
      <c r="L19" s="1"/>
      <c r="N19" s="5"/>
      <c r="O19" s="1"/>
      <c r="P19" s="1"/>
    </row>
    <row r="20" spans="1:20" x14ac:dyDescent="0.25">
      <c r="B20" s="28"/>
      <c r="C20" s="36" t="s">
        <v>23</v>
      </c>
      <c r="D20" s="31" t="s">
        <v>22</v>
      </c>
      <c r="F20" s="28"/>
      <c r="G20" s="36" t="s">
        <v>23</v>
      </c>
      <c r="H20" s="31" t="s">
        <v>22</v>
      </c>
      <c r="J20" s="28"/>
      <c r="K20" s="36" t="s">
        <v>23</v>
      </c>
      <c r="L20" s="31" t="s">
        <v>22</v>
      </c>
      <c r="N20" s="28"/>
      <c r="O20" s="36" t="s">
        <v>23</v>
      </c>
      <c r="P20" s="31" t="s">
        <v>22</v>
      </c>
    </row>
    <row r="21" spans="1:20" x14ac:dyDescent="0.25">
      <c r="B21" s="29" t="s">
        <v>20</v>
      </c>
      <c r="C21" s="32">
        <f>C14*D14+C15*D15+C16*D16+C17*D17+C18*D18</f>
        <v>12000</v>
      </c>
      <c r="D21" s="33"/>
      <c r="F21" s="29" t="s">
        <v>20</v>
      </c>
      <c r="G21" s="32">
        <f>G14*H14+G15*H15+G16*H16+G17*H17+G18*H18</f>
        <v>8500</v>
      </c>
      <c r="H21" s="33"/>
      <c r="J21" s="29" t="s">
        <v>20</v>
      </c>
      <c r="K21" s="32">
        <f>K14*L14+K15*L15+K16*L16+K17*L17+K18*L18</f>
        <v>14500</v>
      </c>
      <c r="L21" s="33"/>
      <c r="N21" s="29" t="s">
        <v>20</v>
      </c>
      <c r="O21" s="32">
        <f>O14*P14+O15*P15+O16*P16+O17*P17+O18*P18</f>
        <v>4250</v>
      </c>
      <c r="P21" s="33"/>
    </row>
    <row r="22" spans="1:20" ht="15.75" thickBot="1" x14ac:dyDescent="0.3">
      <c r="B22" s="30" t="s">
        <v>21</v>
      </c>
      <c r="C22" s="34">
        <f>C21 / (D14+D15+D16+D17+D18)</f>
        <v>240</v>
      </c>
      <c r="D22" s="35"/>
      <c r="F22" s="30" t="s">
        <v>21</v>
      </c>
      <c r="G22" s="34">
        <f>G21 / (H14+H15+H16+H17+H18)</f>
        <v>170</v>
      </c>
      <c r="H22" s="35"/>
      <c r="J22" s="30" t="s">
        <v>21</v>
      </c>
      <c r="K22" s="34">
        <f>K21 / (L14+L15+L16+L17+L18)</f>
        <v>290</v>
      </c>
      <c r="L22" s="35"/>
      <c r="N22" s="30" t="s">
        <v>21</v>
      </c>
      <c r="O22" s="34">
        <f>O21 / (P14+P15+P16+P17+P18)</f>
        <v>85</v>
      </c>
      <c r="P22" s="35"/>
    </row>
    <row r="23" spans="1:20" x14ac:dyDescent="0.25">
      <c r="B23" s="5"/>
      <c r="F23" s="5"/>
      <c r="J23" s="5"/>
      <c r="N23" s="5"/>
    </row>
    <row r="24" spans="1:20" s="40" customFormat="1" ht="15.75" x14ac:dyDescent="0.25">
      <c r="A24" s="38"/>
      <c r="B24" s="37" t="s">
        <v>4</v>
      </c>
      <c r="C24" s="37" t="s">
        <v>2</v>
      </c>
      <c r="D24" s="37" t="s">
        <v>3</v>
      </c>
      <c r="E24" s="38"/>
      <c r="F24" s="37" t="s">
        <v>4</v>
      </c>
      <c r="G24" s="37" t="s">
        <v>2</v>
      </c>
      <c r="H24" s="37" t="s">
        <v>3</v>
      </c>
      <c r="I24" s="38"/>
      <c r="J24" s="37" t="s">
        <v>4</v>
      </c>
      <c r="K24" s="37" t="s">
        <v>2</v>
      </c>
      <c r="L24" s="37" t="s">
        <v>3</v>
      </c>
      <c r="M24" s="38"/>
      <c r="N24" s="37" t="s">
        <v>4</v>
      </c>
      <c r="O24" s="37" t="s">
        <v>2</v>
      </c>
      <c r="P24" s="37" t="s">
        <v>3</v>
      </c>
      <c r="Q24" s="38"/>
      <c r="R24" s="39"/>
      <c r="S24" s="39"/>
      <c r="T24" s="39"/>
    </row>
    <row r="25" spans="1:20" x14ac:dyDescent="0.25">
      <c r="B25" s="5"/>
      <c r="F25" s="5"/>
      <c r="J25" s="5"/>
      <c r="N25" s="5"/>
    </row>
    <row r="26" spans="1:20" x14ac:dyDescent="0.25">
      <c r="B26" s="5"/>
      <c r="C26" s="1">
        <f>FLOOR(D10*0.55,5)</f>
        <v>220</v>
      </c>
      <c r="D26" s="1">
        <v>5</v>
      </c>
      <c r="F26" s="5"/>
      <c r="G26" s="1">
        <f>FLOOR(H10*0.55,5)</f>
        <v>155</v>
      </c>
      <c r="H26" s="1">
        <v>5</v>
      </c>
      <c r="J26" s="5"/>
      <c r="K26" s="1">
        <f>FLOOR(L10*0.55,5)</f>
        <v>265</v>
      </c>
      <c r="L26" s="1">
        <v>5</v>
      </c>
      <c r="N26" s="5"/>
      <c r="O26" s="1">
        <f>FLOOR(P10*0.55,5)</f>
        <v>80</v>
      </c>
      <c r="P26" s="1">
        <v>5</v>
      </c>
    </row>
    <row r="27" spans="1:20" x14ac:dyDescent="0.25">
      <c r="B27" s="5"/>
      <c r="C27" s="1">
        <f>FLOOR(D10*0.625,5)</f>
        <v>250</v>
      </c>
      <c r="D27" s="1">
        <v>5</v>
      </c>
      <c r="F27" s="5"/>
      <c r="G27" s="1">
        <f>FLOOR(H10*0.625,5)</f>
        <v>180</v>
      </c>
      <c r="H27" s="1">
        <v>5</v>
      </c>
      <c r="J27" s="5"/>
      <c r="K27" s="1">
        <f>FLOOR(L10*0.625,5)</f>
        <v>305</v>
      </c>
      <c r="L27" s="1">
        <v>5</v>
      </c>
      <c r="N27" s="5"/>
      <c r="O27" s="1">
        <f>FLOOR(P10*0.625,5)</f>
        <v>90</v>
      </c>
      <c r="P27" s="1">
        <v>5</v>
      </c>
    </row>
    <row r="28" spans="1:20" x14ac:dyDescent="0.25">
      <c r="B28" s="5"/>
      <c r="C28" s="18">
        <f>FLOOR(D10*0.675,5)</f>
        <v>270</v>
      </c>
      <c r="D28" s="1">
        <v>10</v>
      </c>
      <c r="F28" s="5"/>
      <c r="G28" s="18">
        <f>FLOOR(H10*0.675,5)</f>
        <v>195</v>
      </c>
      <c r="H28" s="1">
        <v>10</v>
      </c>
      <c r="J28" s="5"/>
      <c r="K28" s="18">
        <f>FLOOR(L10*0.675,5)</f>
        <v>330</v>
      </c>
      <c r="L28" s="1">
        <v>10</v>
      </c>
      <c r="N28" s="5"/>
      <c r="O28" s="18">
        <f>FLOOR(P10*0.675,5)</f>
        <v>95</v>
      </c>
      <c r="P28" s="1">
        <v>10</v>
      </c>
    </row>
    <row r="29" spans="1:20" x14ac:dyDescent="0.25">
      <c r="B29" s="5"/>
      <c r="C29" s="1">
        <f>FLOOR(D10*0.675,5)</f>
        <v>270</v>
      </c>
      <c r="D29" s="1">
        <v>10</v>
      </c>
      <c r="F29" s="5"/>
      <c r="G29" s="1">
        <f>FLOOR(H10*0.675,5)</f>
        <v>195</v>
      </c>
      <c r="H29" s="1">
        <v>10</v>
      </c>
      <c r="J29" s="5"/>
      <c r="K29" s="1">
        <f>FLOOR(L10*0.675,5)</f>
        <v>330</v>
      </c>
      <c r="L29" s="1">
        <v>10</v>
      </c>
      <c r="N29" s="5"/>
      <c r="O29" s="1">
        <f>FLOOR(P10*0.675,5)</f>
        <v>95</v>
      </c>
      <c r="P29" s="1">
        <v>10</v>
      </c>
    </row>
    <row r="30" spans="1:20" x14ac:dyDescent="0.25">
      <c r="B30" s="5"/>
      <c r="C30" s="1">
        <f>FLOOR(D10*0.675,5)</f>
        <v>270</v>
      </c>
      <c r="D30" s="1">
        <v>10</v>
      </c>
      <c r="F30" s="5"/>
      <c r="G30" s="1">
        <f>FLOOR(H10*0.675,5)</f>
        <v>195</v>
      </c>
      <c r="H30" s="1">
        <v>10</v>
      </c>
      <c r="J30" s="5"/>
      <c r="K30" s="1">
        <f>FLOOR(L10*0.675,5)</f>
        <v>330</v>
      </c>
      <c r="L30" s="1">
        <v>10</v>
      </c>
      <c r="N30" s="5"/>
      <c r="O30" s="1">
        <f>FLOOR(P10*0.675,5)</f>
        <v>95</v>
      </c>
      <c r="P30" s="1">
        <v>10</v>
      </c>
    </row>
    <row r="31" spans="1:20" ht="15.75" thickBot="1" x14ac:dyDescent="0.3">
      <c r="B31" s="5"/>
      <c r="C31" s="1"/>
      <c r="D31" s="1"/>
      <c r="F31" s="5"/>
      <c r="G31" s="1"/>
      <c r="H31" s="1"/>
      <c r="J31" s="5"/>
      <c r="K31" s="1"/>
      <c r="L31" s="1"/>
      <c r="N31" s="5"/>
      <c r="O31" s="1"/>
      <c r="P31" s="1"/>
    </row>
    <row r="32" spans="1:20" x14ac:dyDescent="0.25">
      <c r="B32" s="28"/>
      <c r="C32" s="36" t="s">
        <v>23</v>
      </c>
      <c r="D32" s="31" t="s">
        <v>22</v>
      </c>
      <c r="F32" s="28"/>
      <c r="G32" s="36" t="s">
        <v>23</v>
      </c>
      <c r="H32" s="31" t="s">
        <v>22</v>
      </c>
      <c r="J32" s="28"/>
      <c r="K32" s="36" t="s">
        <v>23</v>
      </c>
      <c r="L32" s="31" t="s">
        <v>22</v>
      </c>
      <c r="N32" s="28"/>
      <c r="O32" s="36" t="s">
        <v>23</v>
      </c>
      <c r="P32" s="31" t="s">
        <v>22</v>
      </c>
    </row>
    <row r="33" spans="1:84" x14ac:dyDescent="0.25">
      <c r="B33" s="29" t="s">
        <v>20</v>
      </c>
      <c r="C33" s="32">
        <f>C26*D26+C27*D27+C28*D28+C29*D29+C30*D30</f>
        <v>10450</v>
      </c>
      <c r="D33" s="33">
        <f>C33-C21</f>
        <v>-1550</v>
      </c>
      <c r="F33" s="29" t="s">
        <v>20</v>
      </c>
      <c r="G33" s="32">
        <f>G26*H26+G27*H27+G28*H28+G29*H29+G30*H30</f>
        <v>7525</v>
      </c>
      <c r="H33" s="33">
        <f>G33-G21</f>
        <v>-975</v>
      </c>
      <c r="J33" s="29" t="s">
        <v>20</v>
      </c>
      <c r="K33" s="32">
        <f>K26*L26+K27*L27+K28*L28+K29*L29+K30*L30</f>
        <v>12750</v>
      </c>
      <c r="L33" s="33">
        <f>K33-K21</f>
        <v>-1750</v>
      </c>
      <c r="N33" s="29" t="s">
        <v>20</v>
      </c>
      <c r="O33" s="32">
        <f>O26*P26+O27*P27+O28*P28+O29*P29+O30*P30</f>
        <v>3700</v>
      </c>
      <c r="P33" s="33">
        <f>O33-O21</f>
        <v>-550</v>
      </c>
    </row>
    <row r="34" spans="1:84" ht="15.75" thickBot="1" x14ac:dyDescent="0.3">
      <c r="B34" s="30" t="s">
        <v>21</v>
      </c>
      <c r="C34" s="34">
        <f>C33 / (D26+D27+D28+D29+D30)</f>
        <v>261.25</v>
      </c>
      <c r="D34" s="35">
        <f>C34-C22</f>
        <v>21.25</v>
      </c>
      <c r="F34" s="30" t="s">
        <v>21</v>
      </c>
      <c r="G34" s="34">
        <f>G33 / (H26+H27+H28+H29+H30)</f>
        <v>188.125</v>
      </c>
      <c r="H34" s="35">
        <f>G34-G22</f>
        <v>18.125</v>
      </c>
      <c r="J34" s="30" t="s">
        <v>21</v>
      </c>
      <c r="K34" s="34">
        <f>K33 / (L26+L27+L28+L29+L30)</f>
        <v>318.75</v>
      </c>
      <c r="L34" s="35">
        <f>K34-K22</f>
        <v>28.75</v>
      </c>
      <c r="N34" s="30" t="s">
        <v>21</v>
      </c>
      <c r="O34" s="34">
        <f>O33 / (P26+P27+P28+P29+P30)</f>
        <v>92.5</v>
      </c>
      <c r="P34" s="35">
        <f>O34-O22</f>
        <v>7.5</v>
      </c>
    </row>
    <row r="35" spans="1:84" x14ac:dyDescent="0.25">
      <c r="B35" s="5"/>
      <c r="F35" s="5"/>
      <c r="J35" s="5"/>
      <c r="N35" s="5"/>
    </row>
    <row r="36" spans="1:84" s="40" customFormat="1" ht="15.75" x14ac:dyDescent="0.25">
      <c r="A36" s="38"/>
      <c r="B36" s="37" t="s">
        <v>5</v>
      </c>
      <c r="C36" s="37" t="s">
        <v>2</v>
      </c>
      <c r="D36" s="37" t="s">
        <v>3</v>
      </c>
      <c r="E36" s="38"/>
      <c r="F36" s="37" t="s">
        <v>5</v>
      </c>
      <c r="G36" s="37" t="s">
        <v>2</v>
      </c>
      <c r="H36" s="37" t="s">
        <v>3</v>
      </c>
      <c r="I36" s="38"/>
      <c r="J36" s="37" t="s">
        <v>5</v>
      </c>
      <c r="K36" s="37" t="s">
        <v>2</v>
      </c>
      <c r="L36" s="37" t="s">
        <v>3</v>
      </c>
      <c r="M36" s="38"/>
      <c r="N36" s="37" t="s">
        <v>5</v>
      </c>
      <c r="O36" s="37" t="s">
        <v>2</v>
      </c>
      <c r="P36" s="37" t="s">
        <v>3</v>
      </c>
      <c r="Q36" s="38"/>
      <c r="R36" s="39"/>
      <c r="S36" s="39"/>
      <c r="T36" s="39"/>
    </row>
    <row r="38" spans="1:84" x14ac:dyDescent="0.25">
      <c r="C38" s="1">
        <f>FLOOR(D10*0.5,5)</f>
        <v>200</v>
      </c>
      <c r="D38" s="1">
        <v>5</v>
      </c>
      <c r="G38" s="1">
        <f>FLOOR(H10*0.5,5)</f>
        <v>145</v>
      </c>
      <c r="H38" s="1">
        <v>5</v>
      </c>
      <c r="K38" s="1">
        <f>FLOOR(L10*0.5,5)</f>
        <v>245</v>
      </c>
      <c r="L38" s="1">
        <v>5</v>
      </c>
      <c r="O38" s="1">
        <f>FLOOR(P10*0.5,5)</f>
        <v>70</v>
      </c>
      <c r="P38" s="1">
        <v>5</v>
      </c>
    </row>
    <row r="39" spans="1:84" x14ac:dyDescent="0.25">
      <c r="C39" s="1">
        <f>FLOOR(D10*0.6,5)</f>
        <v>240</v>
      </c>
      <c r="D39" s="1">
        <v>3</v>
      </c>
      <c r="G39" s="1">
        <f>FLOOR(H10*0.6,5)</f>
        <v>170</v>
      </c>
      <c r="H39" s="1">
        <v>3</v>
      </c>
      <c r="K39" s="1">
        <f>FLOOR(L10*0.6,5)</f>
        <v>290</v>
      </c>
      <c r="L39" s="1">
        <v>3</v>
      </c>
      <c r="O39" s="1">
        <f>FLOOR(P10*0.6,5)</f>
        <v>85</v>
      </c>
      <c r="P39" s="1">
        <v>3</v>
      </c>
    </row>
    <row r="40" spans="1:84" ht="15.75" thickBot="1" x14ac:dyDescent="0.3">
      <c r="C40" s="1">
        <f>FLOOR(D10*0.7,5)</f>
        <v>280</v>
      </c>
      <c r="D40" s="1">
        <v>1</v>
      </c>
      <c r="G40" s="1">
        <f>FLOOR(H10*0.7,5)</f>
        <v>200</v>
      </c>
      <c r="H40" s="1">
        <v>1</v>
      </c>
      <c r="K40" s="1">
        <f>FLOOR(L10*0.7,5)</f>
        <v>340</v>
      </c>
      <c r="L40" s="1">
        <v>1</v>
      </c>
      <c r="O40" s="1">
        <f>FLOOR(P10*0.7,5)</f>
        <v>100</v>
      </c>
      <c r="P40" s="1">
        <v>1</v>
      </c>
    </row>
    <row r="41" spans="1:84" ht="15.75" thickBot="1" x14ac:dyDescent="0.3">
      <c r="C41" s="1">
        <f>FLOOR(D10*0.75,5)</f>
        <v>300</v>
      </c>
      <c r="D41" s="8">
        <v>12</v>
      </c>
      <c r="G41" s="1">
        <f>FLOOR(H10*0.75,5)</f>
        <v>215</v>
      </c>
      <c r="H41" s="8">
        <v>12</v>
      </c>
      <c r="K41" s="1">
        <f>FLOOR(L10*0.75,5)</f>
        <v>365</v>
      </c>
      <c r="L41" s="8">
        <v>12</v>
      </c>
      <c r="O41" s="1">
        <f>FLOOR(P10*0.75,5)</f>
        <v>105</v>
      </c>
      <c r="P41" s="8">
        <v>12</v>
      </c>
    </row>
    <row r="42" spans="1:84" ht="15.75" thickBot="1" x14ac:dyDescent="0.3">
      <c r="C42" s="1"/>
      <c r="D42" s="27"/>
      <c r="G42" s="1"/>
      <c r="H42" s="27"/>
      <c r="K42" s="1"/>
      <c r="L42" s="27"/>
      <c r="O42" s="1"/>
      <c r="P42" s="27"/>
    </row>
    <row r="43" spans="1:84" x14ac:dyDescent="0.25">
      <c r="B43" s="28"/>
      <c r="C43" s="36" t="s">
        <v>23</v>
      </c>
      <c r="D43" s="31" t="s">
        <v>22</v>
      </c>
      <c r="F43" s="28"/>
      <c r="G43" s="36" t="s">
        <v>23</v>
      </c>
      <c r="H43" s="31" t="s">
        <v>22</v>
      </c>
      <c r="J43" s="28"/>
      <c r="K43" s="36" t="s">
        <v>23</v>
      </c>
      <c r="L43" s="31" t="s">
        <v>22</v>
      </c>
      <c r="N43" s="28"/>
      <c r="O43" s="36" t="s">
        <v>23</v>
      </c>
      <c r="P43" s="31" t="s">
        <v>22</v>
      </c>
    </row>
    <row r="44" spans="1:84" x14ac:dyDescent="0.25">
      <c r="B44" s="29" t="s">
        <v>20</v>
      </c>
      <c r="C44" s="32">
        <f>C37*D37+C38*D38+C39*D39+C40*D40+C41*D41</f>
        <v>5600</v>
      </c>
      <c r="D44" s="33">
        <f>C44-C33</f>
        <v>-4850</v>
      </c>
      <c r="F44" s="29" t="s">
        <v>20</v>
      </c>
      <c r="G44" s="32">
        <f>G37*H37+G38*H38+G39*H39+G40*H40+G41*H41</f>
        <v>4015</v>
      </c>
      <c r="H44" s="33">
        <f>G44-G33</f>
        <v>-3510</v>
      </c>
      <c r="J44" s="29" t="s">
        <v>20</v>
      </c>
      <c r="K44" s="32">
        <f>K37*L37+K38*L38+K39*L39+K40*L40+K41*L41</f>
        <v>6815</v>
      </c>
      <c r="L44" s="33">
        <f>K44-K33</f>
        <v>-5935</v>
      </c>
      <c r="N44" s="29" t="s">
        <v>20</v>
      </c>
      <c r="O44" s="32">
        <f>O37*P37+O38*P38+O39*P39+O40*P40+O41*P41</f>
        <v>1965</v>
      </c>
      <c r="P44" s="33">
        <f>O44-O33</f>
        <v>-1735</v>
      </c>
    </row>
    <row r="45" spans="1:84" ht="15.75" thickBot="1" x14ac:dyDescent="0.3">
      <c r="B45" s="30" t="s">
        <v>21</v>
      </c>
      <c r="C45" s="34">
        <f>C44 / (D37+D38+D39+D40+D41)</f>
        <v>266.66666666666669</v>
      </c>
      <c r="D45" s="35">
        <f>C45-C34</f>
        <v>5.4166666666666856</v>
      </c>
      <c r="F45" s="30" t="s">
        <v>21</v>
      </c>
      <c r="G45" s="34">
        <f>G44 / (H37+H38+H39+H40+H41)</f>
        <v>191.1904761904762</v>
      </c>
      <c r="H45" s="35">
        <f>G45-G34</f>
        <v>3.065476190476204</v>
      </c>
      <c r="J45" s="30" t="s">
        <v>21</v>
      </c>
      <c r="K45" s="34">
        <f>K44 / (L37+L38+L39+L40+L41)</f>
        <v>324.52380952380952</v>
      </c>
      <c r="L45" s="35">
        <f>K45-K34</f>
        <v>5.7738095238095184</v>
      </c>
      <c r="N45" s="30" t="s">
        <v>21</v>
      </c>
      <c r="O45" s="34">
        <f>O44 / (P37+P38+P39+P40+P41)</f>
        <v>93.571428571428569</v>
      </c>
      <c r="P45" s="35">
        <f>O45-O34</f>
        <v>1.0714285714285694</v>
      </c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</row>
    <row r="46" spans="1:84" s="11" customFormat="1" ht="29.25" customHeight="1" x14ac:dyDescent="0.25">
      <c r="B46" s="12"/>
      <c r="F46" s="12"/>
      <c r="J46" s="12"/>
      <c r="N46" s="12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</row>
    <row r="48" spans="1:84" ht="15.75" x14ac:dyDescent="0.25">
      <c r="C48" s="3" t="s">
        <v>8</v>
      </c>
      <c r="D48" s="7"/>
      <c r="E48" s="10"/>
      <c r="G48" s="3" t="s">
        <v>8</v>
      </c>
      <c r="H48" s="7"/>
      <c r="I48" s="10"/>
      <c r="J48" s="7"/>
      <c r="K48" s="3" t="s">
        <v>8</v>
      </c>
      <c r="L48" s="7"/>
      <c r="M48" s="10"/>
      <c r="N48" s="7"/>
      <c r="O48" s="3" t="s">
        <v>8</v>
      </c>
    </row>
    <row r="50" spans="1:20" ht="15.75" thickBot="1" x14ac:dyDescent="0.3">
      <c r="D50" s="1"/>
      <c r="H50" s="1"/>
      <c r="L50" s="1"/>
      <c r="P50" s="1"/>
    </row>
    <row r="51" spans="1:20" x14ac:dyDescent="0.25">
      <c r="C51" s="14" t="s">
        <v>18</v>
      </c>
      <c r="D51" s="19">
        <f>((D41-10)*D6) +D10</f>
        <v>410</v>
      </c>
      <c r="G51" s="14" t="s">
        <v>18</v>
      </c>
      <c r="H51" s="19">
        <f>((H41-10)*H6) +H10</f>
        <v>295</v>
      </c>
      <c r="K51" s="14" t="s">
        <v>18</v>
      </c>
      <c r="L51" s="19">
        <f>((L41-10)*L6) +L10</f>
        <v>500</v>
      </c>
      <c r="O51" s="14" t="s">
        <v>18</v>
      </c>
      <c r="P51" s="19">
        <f>((P41-10)*P6) +P10</f>
        <v>151</v>
      </c>
    </row>
    <row r="52" spans="1:20" ht="15.75" thickBot="1" x14ac:dyDescent="0.3">
      <c r="C52" s="16" t="s">
        <v>19</v>
      </c>
      <c r="D52" s="20">
        <f>D51-D10</f>
        <v>10</v>
      </c>
      <c r="G52" s="16" t="s">
        <v>19</v>
      </c>
      <c r="H52" s="20">
        <f>H51-H10</f>
        <v>5</v>
      </c>
      <c r="K52" s="16" t="s">
        <v>19</v>
      </c>
      <c r="L52" s="20">
        <f>L51-L10</f>
        <v>10</v>
      </c>
      <c r="O52" s="16" t="s">
        <v>19</v>
      </c>
      <c r="P52" s="20">
        <f>P51-P10</f>
        <v>5</v>
      </c>
    </row>
    <row r="54" spans="1:20" s="6" customFormat="1" x14ac:dyDescent="0.25">
      <c r="A54" s="12"/>
      <c r="B54" s="5" t="s">
        <v>0</v>
      </c>
      <c r="C54" s="5" t="s">
        <v>2</v>
      </c>
      <c r="D54" s="5" t="s">
        <v>3</v>
      </c>
      <c r="E54" s="12"/>
      <c r="F54" s="5" t="s">
        <v>0</v>
      </c>
      <c r="G54" s="5" t="s">
        <v>2</v>
      </c>
      <c r="H54" s="5" t="s">
        <v>3</v>
      </c>
      <c r="I54" s="12"/>
      <c r="J54" s="5" t="s">
        <v>0</v>
      </c>
      <c r="K54" s="5" t="s">
        <v>2</v>
      </c>
      <c r="L54" s="5" t="s">
        <v>3</v>
      </c>
      <c r="M54" s="12"/>
      <c r="N54" s="5" t="s">
        <v>0</v>
      </c>
      <c r="O54" s="5" t="s">
        <v>2</v>
      </c>
      <c r="P54" s="5" t="s">
        <v>3</v>
      </c>
      <c r="Q54" s="12"/>
      <c r="R54" s="26"/>
      <c r="S54" s="26"/>
      <c r="T54" s="26"/>
    </row>
    <row r="56" spans="1:20" x14ac:dyDescent="0.25">
      <c r="C56" s="1">
        <f>FLOOR(D51*0.65,5)</f>
        <v>265</v>
      </c>
      <c r="D56" s="1">
        <v>8</v>
      </c>
      <c r="G56" s="1">
        <f>FLOOR(H51*0.65,5)</f>
        <v>190</v>
      </c>
      <c r="H56" s="1">
        <v>8</v>
      </c>
      <c r="K56" s="1">
        <f>FLOOR(L51*0.65,5)</f>
        <v>325</v>
      </c>
      <c r="L56" s="1">
        <v>8</v>
      </c>
      <c r="O56" s="1">
        <f>FLOOR(P51*0.65,5)</f>
        <v>95</v>
      </c>
      <c r="P56" s="1">
        <v>8</v>
      </c>
    </row>
    <row r="57" spans="1:20" x14ac:dyDescent="0.25">
      <c r="C57" s="1">
        <f>FLOOR(D51*0.65,5)</f>
        <v>265</v>
      </c>
      <c r="D57" s="1">
        <v>8</v>
      </c>
      <c r="G57" s="1">
        <f>FLOOR(H51*0.65,5)</f>
        <v>190</v>
      </c>
      <c r="H57" s="1">
        <v>8</v>
      </c>
      <c r="K57" s="1">
        <f>FLOOR(L51*0.65,5)</f>
        <v>325</v>
      </c>
      <c r="L57" s="1">
        <v>8</v>
      </c>
      <c r="O57" s="1">
        <f>FLOOR(P51*0.65,5)</f>
        <v>95</v>
      </c>
      <c r="P57" s="1">
        <v>8</v>
      </c>
    </row>
    <row r="58" spans="1:20" x14ac:dyDescent="0.25">
      <c r="C58" s="1">
        <f>FLOOR(D51*0.65,5)</f>
        <v>265</v>
      </c>
      <c r="D58" s="1">
        <v>8</v>
      </c>
      <c r="G58" s="1">
        <f>FLOOR(H51*0.65,5)</f>
        <v>190</v>
      </c>
      <c r="H58" s="1">
        <v>8</v>
      </c>
      <c r="K58" s="1">
        <f>FLOOR(L51*0.65,5)</f>
        <v>325</v>
      </c>
      <c r="L58" s="1">
        <v>8</v>
      </c>
      <c r="O58" s="1">
        <f>FLOOR(P51*0.65,5)</f>
        <v>95</v>
      </c>
      <c r="P58" s="1">
        <v>8</v>
      </c>
    </row>
    <row r="59" spans="1:20" x14ac:dyDescent="0.25">
      <c r="C59" s="1">
        <f>FLOOR(D51*0.65,5)</f>
        <v>265</v>
      </c>
      <c r="D59" s="1">
        <v>8</v>
      </c>
      <c r="G59" s="1">
        <f>FLOOR(H51*0.65,5)</f>
        <v>190</v>
      </c>
      <c r="H59" s="1">
        <v>8</v>
      </c>
      <c r="K59" s="1">
        <f>FLOOR(L51*0.65,5)</f>
        <v>325</v>
      </c>
      <c r="L59" s="1">
        <v>8</v>
      </c>
      <c r="O59" s="1">
        <f>FLOOR(P51*0.65,5)</f>
        <v>95</v>
      </c>
      <c r="P59" s="1">
        <v>8</v>
      </c>
    </row>
    <row r="60" spans="1:20" x14ac:dyDescent="0.25">
      <c r="C60" s="1">
        <f>FLOOR(D51*0.65,5)</f>
        <v>265</v>
      </c>
      <c r="D60" s="1">
        <v>8</v>
      </c>
      <c r="G60" s="1">
        <f>FLOOR(H51*0.65,5)</f>
        <v>190</v>
      </c>
      <c r="H60" s="1">
        <v>8</v>
      </c>
      <c r="K60" s="1">
        <f>FLOOR(L51*0.65,5)</f>
        <v>325</v>
      </c>
      <c r="L60" s="1">
        <v>8</v>
      </c>
      <c r="O60" s="1">
        <f>FLOOR(P51*0.65,5)</f>
        <v>95</v>
      </c>
      <c r="P60" s="1">
        <v>8</v>
      </c>
    </row>
    <row r="61" spans="1:20" ht="15.75" thickBot="1" x14ac:dyDescent="0.3">
      <c r="C61" s="1"/>
      <c r="D61" s="1"/>
      <c r="G61" s="1"/>
      <c r="H61" s="1"/>
      <c r="K61" s="1"/>
      <c r="L61" s="1"/>
      <c r="O61" s="1"/>
      <c r="P61" s="1"/>
    </row>
    <row r="62" spans="1:20" x14ac:dyDescent="0.25">
      <c r="B62" s="28"/>
      <c r="C62" s="36" t="s">
        <v>23</v>
      </c>
      <c r="D62" s="31" t="s">
        <v>22</v>
      </c>
      <c r="F62" s="28"/>
      <c r="G62" s="36" t="s">
        <v>23</v>
      </c>
      <c r="H62" s="31" t="s">
        <v>22</v>
      </c>
      <c r="J62" s="28"/>
      <c r="K62" s="36" t="s">
        <v>23</v>
      </c>
      <c r="L62" s="31" t="s">
        <v>22</v>
      </c>
      <c r="N62" s="28"/>
      <c r="O62" s="36" t="s">
        <v>23</v>
      </c>
      <c r="P62" s="31" t="s">
        <v>22</v>
      </c>
    </row>
    <row r="63" spans="1:20" x14ac:dyDescent="0.25">
      <c r="B63" s="29" t="s">
        <v>20</v>
      </c>
      <c r="C63" s="32">
        <f>C56*D56+C57*D57+C58*D58+C59*D59+C60*D60</f>
        <v>10600</v>
      </c>
      <c r="D63" s="33">
        <f>C63-C44</f>
        <v>5000</v>
      </c>
      <c r="F63" s="29" t="s">
        <v>20</v>
      </c>
      <c r="G63" s="32">
        <f>G56*H56+G57*H57+G58*H58+G59*H59+G60*H60</f>
        <v>7600</v>
      </c>
      <c r="H63" s="33">
        <f>G63-G44</f>
        <v>3585</v>
      </c>
      <c r="J63" s="29" t="s">
        <v>20</v>
      </c>
      <c r="K63" s="32">
        <f>K56*L56+K57*L57+K58*L58+K59*L59+K60*L60</f>
        <v>13000</v>
      </c>
      <c r="L63" s="33">
        <f>K63-K44</f>
        <v>6185</v>
      </c>
      <c r="N63" s="29" t="s">
        <v>20</v>
      </c>
      <c r="O63" s="32">
        <f>O56*P56+O57*P57+O58*P58+O59*P59+O60*P60</f>
        <v>3800</v>
      </c>
      <c r="P63" s="33">
        <f>O63-O44</f>
        <v>1835</v>
      </c>
    </row>
    <row r="64" spans="1:20" ht="15.75" thickBot="1" x14ac:dyDescent="0.3">
      <c r="B64" s="30" t="s">
        <v>21</v>
      </c>
      <c r="C64" s="34">
        <f>C63 / (D56+D57+D58+D59+D60)</f>
        <v>265</v>
      </c>
      <c r="D64" s="35">
        <f>C64-C45</f>
        <v>-1.6666666666666856</v>
      </c>
      <c r="F64" s="30" t="s">
        <v>21</v>
      </c>
      <c r="G64" s="34">
        <f>G63 / (H56+H57+H58+H59+H60)</f>
        <v>190</v>
      </c>
      <c r="H64" s="35">
        <f>G64-G45</f>
        <v>-1.190476190476204</v>
      </c>
      <c r="J64" s="30" t="s">
        <v>21</v>
      </c>
      <c r="K64" s="34">
        <f>K63 / (L56+L57+L58+L59+L60)</f>
        <v>325</v>
      </c>
      <c r="L64" s="35">
        <f>K64-K45</f>
        <v>0.4761904761904816</v>
      </c>
      <c r="N64" s="30" t="s">
        <v>21</v>
      </c>
      <c r="O64" s="34">
        <f>O63 / (P56+P57+P58+P59+P60)</f>
        <v>95</v>
      </c>
      <c r="P64" s="35">
        <f>O64-O45</f>
        <v>1.4285714285714306</v>
      </c>
    </row>
    <row r="65" spans="1:20" x14ac:dyDescent="0.25">
      <c r="B65" s="41"/>
      <c r="C65" s="42"/>
      <c r="D65" s="42"/>
    </row>
    <row r="66" spans="1:20" s="6" customFormat="1" x14ac:dyDescent="0.25">
      <c r="A66" s="12"/>
      <c r="B66" s="6" t="s">
        <v>4</v>
      </c>
      <c r="C66" s="5" t="s">
        <v>2</v>
      </c>
      <c r="D66" s="5" t="s">
        <v>3</v>
      </c>
      <c r="E66" s="12"/>
      <c r="F66" s="6" t="s">
        <v>4</v>
      </c>
      <c r="G66" s="5" t="s">
        <v>2</v>
      </c>
      <c r="H66" s="5" t="s">
        <v>3</v>
      </c>
      <c r="I66" s="12"/>
      <c r="J66" s="6" t="s">
        <v>4</v>
      </c>
      <c r="K66" s="5" t="s">
        <v>2</v>
      </c>
      <c r="L66" s="5" t="s">
        <v>3</v>
      </c>
      <c r="M66" s="12"/>
      <c r="N66" s="6" t="s">
        <v>4</v>
      </c>
      <c r="O66" s="5" t="s">
        <v>2</v>
      </c>
      <c r="P66" s="5" t="s">
        <v>3</v>
      </c>
      <c r="Q66" s="12"/>
      <c r="R66" s="26"/>
      <c r="S66" s="26"/>
      <c r="T66" s="26"/>
    </row>
    <row r="68" spans="1:20" x14ac:dyDescent="0.25">
      <c r="C68" s="1">
        <f>FLOOR(D51*0.6,5)</f>
        <v>245</v>
      </c>
      <c r="D68" s="1">
        <v>3</v>
      </c>
      <c r="G68" s="1">
        <f>FLOOR(H51*0.6,5)</f>
        <v>175</v>
      </c>
      <c r="H68" s="1">
        <v>3</v>
      </c>
      <c r="K68" s="1">
        <f>FLOOR(L51*0.6,5)</f>
        <v>300</v>
      </c>
      <c r="L68" s="1">
        <v>3</v>
      </c>
      <c r="O68" s="1">
        <f>FLOOR(P51*0.6,5)</f>
        <v>90</v>
      </c>
      <c r="P68" s="1">
        <v>3</v>
      </c>
    </row>
    <row r="69" spans="1:20" x14ac:dyDescent="0.25">
      <c r="C69" s="1">
        <f>FLOOR(D51*0.675,5)</f>
        <v>275</v>
      </c>
      <c r="D69" s="1">
        <v>3</v>
      </c>
      <c r="G69" s="1">
        <f>FLOOR(H51*0.675,5)</f>
        <v>195</v>
      </c>
      <c r="H69" s="1">
        <v>3</v>
      </c>
      <c r="K69" s="1">
        <f>FLOOR(L51*0.675,5)</f>
        <v>335</v>
      </c>
      <c r="L69" s="1">
        <v>3</v>
      </c>
      <c r="O69" s="1">
        <f>FLOOR(P51*0.675,5)</f>
        <v>100</v>
      </c>
      <c r="P69" s="1">
        <v>3</v>
      </c>
    </row>
    <row r="70" spans="1:20" x14ac:dyDescent="0.25">
      <c r="C70" s="1">
        <f>FLOOR(D51*0.725,5)</f>
        <v>295</v>
      </c>
      <c r="D70" s="1">
        <v>8</v>
      </c>
      <c r="G70" s="1">
        <f>FLOOR(H51*0.725,5)</f>
        <v>210</v>
      </c>
      <c r="H70" s="1">
        <v>8</v>
      </c>
      <c r="K70" s="1">
        <f>FLOOR(L51*0.725,5)</f>
        <v>360</v>
      </c>
      <c r="L70" s="1">
        <v>8</v>
      </c>
      <c r="O70" s="1">
        <f>FLOOR(P51*0.725,5)</f>
        <v>105</v>
      </c>
      <c r="P70" s="1">
        <v>8</v>
      </c>
    </row>
    <row r="71" spans="1:20" x14ac:dyDescent="0.25">
      <c r="C71" s="1">
        <f>FLOOR(D51*0.725,5)</f>
        <v>295</v>
      </c>
      <c r="D71" s="1">
        <v>8</v>
      </c>
      <c r="G71" s="1">
        <f>FLOOR(H51*0.725,5)</f>
        <v>210</v>
      </c>
      <c r="H71" s="1">
        <v>8</v>
      </c>
      <c r="K71" s="1">
        <f>FLOOR(L51*0.725,5)</f>
        <v>360</v>
      </c>
      <c r="L71" s="1">
        <v>8</v>
      </c>
      <c r="O71" s="1">
        <f>FLOOR(P51*0.725,5)</f>
        <v>105</v>
      </c>
      <c r="P71" s="1">
        <v>8</v>
      </c>
    </row>
    <row r="72" spans="1:20" x14ac:dyDescent="0.25">
      <c r="C72" s="1">
        <f>FLOOR(D51*0.725,5)</f>
        <v>295</v>
      </c>
      <c r="D72" s="1">
        <v>8</v>
      </c>
      <c r="G72" s="1">
        <f>FLOOR(H51*0.725,5)</f>
        <v>210</v>
      </c>
      <c r="H72" s="1">
        <v>8</v>
      </c>
      <c r="K72" s="1">
        <f>FLOOR(L51*0.725,5)</f>
        <v>360</v>
      </c>
      <c r="L72" s="1">
        <v>8</v>
      </c>
      <c r="O72" s="1">
        <f>FLOOR(P51*0.725,5)</f>
        <v>105</v>
      </c>
      <c r="P72" s="1">
        <v>8</v>
      </c>
    </row>
    <row r="73" spans="1:20" ht="15.75" thickBot="1" x14ac:dyDescent="0.3">
      <c r="C73" s="1"/>
      <c r="D73" s="1"/>
      <c r="G73" s="1"/>
      <c r="H73" s="1"/>
      <c r="K73" s="1"/>
      <c r="L73" s="1"/>
      <c r="O73" s="1"/>
      <c r="P73" s="1"/>
    </row>
    <row r="74" spans="1:20" x14ac:dyDescent="0.25">
      <c r="B74" s="28"/>
      <c r="C74" s="36" t="s">
        <v>23</v>
      </c>
      <c r="D74" s="31" t="s">
        <v>22</v>
      </c>
      <c r="F74" s="28"/>
      <c r="G74" s="36" t="s">
        <v>23</v>
      </c>
      <c r="H74" s="31" t="s">
        <v>22</v>
      </c>
      <c r="J74" s="28"/>
      <c r="K74" s="36" t="s">
        <v>23</v>
      </c>
      <c r="L74" s="31" t="s">
        <v>22</v>
      </c>
      <c r="N74" s="28"/>
      <c r="O74" s="36" t="s">
        <v>23</v>
      </c>
      <c r="P74" s="31" t="s">
        <v>22</v>
      </c>
    </row>
    <row r="75" spans="1:20" x14ac:dyDescent="0.25">
      <c r="B75" s="29" t="s">
        <v>20</v>
      </c>
      <c r="C75" s="32">
        <f>C68*D68+C69*D69+C70*D70+C71*D71+C72*D72</f>
        <v>8640</v>
      </c>
      <c r="D75" s="33">
        <f>C75-C63</f>
        <v>-1960</v>
      </c>
      <c r="F75" s="29" t="s">
        <v>20</v>
      </c>
      <c r="G75" s="32">
        <f>G68*H68+G69*H69+G70*H70+G71*H71+G72*H72</f>
        <v>6150</v>
      </c>
      <c r="H75" s="33">
        <f>G75-G63</f>
        <v>-1450</v>
      </c>
      <c r="J75" s="29" t="s">
        <v>20</v>
      </c>
      <c r="K75" s="32">
        <f>K68*L68+K69*L69+K70*L70+K71*L71+K72*L72</f>
        <v>10545</v>
      </c>
      <c r="L75" s="33">
        <f>K75-K63</f>
        <v>-2455</v>
      </c>
      <c r="N75" s="29" t="s">
        <v>20</v>
      </c>
      <c r="O75" s="32">
        <f>O68*P68+O69*P69+O70*P70+O71*P71+O72*P72</f>
        <v>3090</v>
      </c>
      <c r="P75" s="33">
        <f>O75-O63</f>
        <v>-710</v>
      </c>
    </row>
    <row r="76" spans="1:20" ht="15.75" thickBot="1" x14ac:dyDescent="0.3">
      <c r="B76" s="30" t="s">
        <v>21</v>
      </c>
      <c r="C76" s="34">
        <f>C75 / (D68+D69+D70+D71+D72)</f>
        <v>288</v>
      </c>
      <c r="D76" s="35">
        <f>C76-C64</f>
        <v>23</v>
      </c>
      <c r="F76" s="30" t="s">
        <v>21</v>
      </c>
      <c r="G76" s="34">
        <f>G75 / (H68+H69+H70+H71+H72)</f>
        <v>205</v>
      </c>
      <c r="H76" s="35">
        <f>G76-G64</f>
        <v>15</v>
      </c>
      <c r="J76" s="30" t="s">
        <v>21</v>
      </c>
      <c r="K76" s="34">
        <f>K75 / (L68+L69+L70+L71+L72)</f>
        <v>351.5</v>
      </c>
      <c r="L76" s="35">
        <f>K76-K64</f>
        <v>26.5</v>
      </c>
      <c r="N76" s="30" t="s">
        <v>21</v>
      </c>
      <c r="O76" s="34">
        <f>O75 / (P68+P69+P70+P71+P72)</f>
        <v>103</v>
      </c>
      <c r="P76" s="35">
        <f>O76-O64</f>
        <v>8</v>
      </c>
    </row>
    <row r="78" spans="1:20" s="6" customFormat="1" x14ac:dyDescent="0.25">
      <c r="A78" s="12"/>
      <c r="B78" s="6" t="s">
        <v>5</v>
      </c>
      <c r="C78" s="5" t="s">
        <v>2</v>
      </c>
      <c r="D78" s="5" t="s">
        <v>3</v>
      </c>
      <c r="E78" s="12"/>
      <c r="F78" s="6" t="s">
        <v>5</v>
      </c>
      <c r="G78" s="5" t="s">
        <v>2</v>
      </c>
      <c r="H78" s="5" t="s">
        <v>3</v>
      </c>
      <c r="I78" s="12"/>
      <c r="J78" s="6" t="s">
        <v>5</v>
      </c>
      <c r="K78" s="5" t="s">
        <v>2</v>
      </c>
      <c r="L78" s="5" t="s">
        <v>3</v>
      </c>
      <c r="M78" s="12"/>
      <c r="N78" s="6" t="s">
        <v>5</v>
      </c>
      <c r="O78" s="5" t="s">
        <v>2</v>
      </c>
      <c r="P78" s="5" t="s">
        <v>3</v>
      </c>
      <c r="Q78" s="12"/>
      <c r="R78" s="26"/>
      <c r="S78" s="26"/>
      <c r="T78" s="26"/>
    </row>
    <row r="80" spans="1:20" x14ac:dyDescent="0.25">
      <c r="C80" s="1">
        <f>FLOOR(D51*0.5,5)</f>
        <v>205</v>
      </c>
      <c r="D80" s="1">
        <v>5</v>
      </c>
      <c r="G80" s="1">
        <f>FLOOR(H51*0.5,5)</f>
        <v>145</v>
      </c>
      <c r="H80" s="1">
        <v>5</v>
      </c>
      <c r="K80" s="1">
        <f>FLOOR(L51*0.5,5)</f>
        <v>250</v>
      </c>
      <c r="L80" s="1">
        <v>5</v>
      </c>
      <c r="O80" s="1">
        <f>FLOOR(P51*0.5,5)</f>
        <v>75</v>
      </c>
      <c r="P80" s="1">
        <v>5</v>
      </c>
    </row>
    <row r="81" spans="1:20" x14ac:dyDescent="0.25">
      <c r="C81" s="1">
        <f>FLOOR(D51*0.6,5)</f>
        <v>245</v>
      </c>
      <c r="D81" s="1">
        <v>3</v>
      </c>
      <c r="G81" s="1">
        <f>FLOOR(H51*0.6,5)</f>
        <v>175</v>
      </c>
      <c r="H81" s="1">
        <v>3</v>
      </c>
      <c r="K81" s="1">
        <f>FLOOR(L51*0.6,5)</f>
        <v>300</v>
      </c>
      <c r="L81" s="1">
        <v>3</v>
      </c>
      <c r="O81" s="1">
        <f>FLOOR(P51*0.6,5)</f>
        <v>90</v>
      </c>
      <c r="P81" s="1">
        <v>3</v>
      </c>
    </row>
    <row r="82" spans="1:20" ht="15.75" thickBot="1" x14ac:dyDescent="0.3">
      <c r="C82" s="1">
        <f>FLOOR(D51*0.7,5)</f>
        <v>285</v>
      </c>
      <c r="D82" s="1">
        <v>1</v>
      </c>
      <c r="G82" s="1">
        <f>FLOOR(H51*0.7,5)</f>
        <v>205</v>
      </c>
      <c r="H82" s="1">
        <v>1</v>
      </c>
      <c r="K82" s="1">
        <f>FLOOR(L51*0.7,5)</f>
        <v>350</v>
      </c>
      <c r="L82" s="1">
        <v>1</v>
      </c>
      <c r="O82" s="1">
        <f>FLOOR(P51*0.7,5)</f>
        <v>105</v>
      </c>
      <c r="P82" s="1">
        <v>1</v>
      </c>
    </row>
    <row r="83" spans="1:20" ht="15.75" thickBot="1" x14ac:dyDescent="0.3">
      <c r="C83" s="1">
        <f>FLOOR(D51*0.8,5)</f>
        <v>325</v>
      </c>
      <c r="D83" s="8">
        <v>10</v>
      </c>
      <c r="G83" s="1">
        <f>FLOOR(H51*0.8,5)</f>
        <v>235</v>
      </c>
      <c r="H83" s="8">
        <v>10</v>
      </c>
      <c r="K83" s="1">
        <f>FLOOR(L51*0.8,5)</f>
        <v>400</v>
      </c>
      <c r="L83" s="8">
        <v>10</v>
      </c>
      <c r="O83" s="1">
        <f>FLOOR(P51*0.8,5)</f>
        <v>120</v>
      </c>
      <c r="P83" s="8">
        <v>10</v>
      </c>
    </row>
    <row r="84" spans="1:20" ht="15.75" thickBot="1" x14ac:dyDescent="0.3">
      <c r="C84" s="1"/>
      <c r="D84" s="27"/>
      <c r="G84" s="1"/>
      <c r="H84" s="27"/>
      <c r="K84" s="1"/>
      <c r="L84" s="27"/>
      <c r="O84" s="1"/>
      <c r="P84" s="27"/>
    </row>
    <row r="85" spans="1:20" x14ac:dyDescent="0.25">
      <c r="B85" s="28"/>
      <c r="C85" s="36" t="s">
        <v>23</v>
      </c>
      <c r="D85" s="31" t="s">
        <v>22</v>
      </c>
      <c r="F85" s="28"/>
      <c r="G85" s="36" t="s">
        <v>23</v>
      </c>
      <c r="H85" s="31" t="s">
        <v>22</v>
      </c>
      <c r="J85" s="28"/>
      <c r="K85" s="36" t="s">
        <v>23</v>
      </c>
      <c r="L85" s="31" t="s">
        <v>22</v>
      </c>
      <c r="N85" s="28"/>
      <c r="O85" s="36" t="s">
        <v>23</v>
      </c>
      <c r="P85" s="31" t="s">
        <v>22</v>
      </c>
    </row>
    <row r="86" spans="1:20" x14ac:dyDescent="0.25">
      <c r="B86" s="29" t="s">
        <v>20</v>
      </c>
      <c r="C86" s="32">
        <f>C79*D79+C80*D80+C81*D81+C82*D82+C83*D83</f>
        <v>5295</v>
      </c>
      <c r="D86" s="33">
        <f>C86-C75</f>
        <v>-3345</v>
      </c>
      <c r="F86" s="29" t="s">
        <v>20</v>
      </c>
      <c r="G86" s="32">
        <f>G79*H79+G80*H80+G81*H81+G82*H82+G83*H83</f>
        <v>3805</v>
      </c>
      <c r="H86" s="33">
        <f>G86-G75</f>
        <v>-2345</v>
      </c>
      <c r="J86" s="29" t="s">
        <v>20</v>
      </c>
      <c r="K86" s="32">
        <f>K79*L79+K80*L80+K81*L81+K82*L82+K83*L83</f>
        <v>6500</v>
      </c>
      <c r="L86" s="33">
        <f>K86-K75</f>
        <v>-4045</v>
      </c>
      <c r="N86" s="29" t="s">
        <v>20</v>
      </c>
      <c r="O86" s="32">
        <f>O79*P79+O80*P80+O81*P81+O82*P82+O83*P83</f>
        <v>1950</v>
      </c>
      <c r="P86" s="33">
        <f>O86-O75</f>
        <v>-1140</v>
      </c>
    </row>
    <row r="87" spans="1:20" ht="15.75" thickBot="1" x14ac:dyDescent="0.3">
      <c r="B87" s="30" t="s">
        <v>21</v>
      </c>
      <c r="C87" s="34">
        <f>C86 / (D79+D80+D81+D82+D83)</f>
        <v>278.68421052631578</v>
      </c>
      <c r="D87" s="35">
        <f>C87-C76</f>
        <v>-9.3157894736842195</v>
      </c>
      <c r="F87" s="30" t="s">
        <v>21</v>
      </c>
      <c r="G87" s="34">
        <f>G86 / (H79+H80+H81+H82+H83)</f>
        <v>200.26315789473685</v>
      </c>
      <c r="H87" s="35">
        <f>G87-G76</f>
        <v>-4.7368421052631504</v>
      </c>
      <c r="J87" s="30" t="s">
        <v>21</v>
      </c>
      <c r="K87" s="34">
        <f>K86 / (L79+L80+L81+L82+L83)</f>
        <v>342.10526315789474</v>
      </c>
      <c r="L87" s="35">
        <f>K87-K76</f>
        <v>-9.3947368421052602</v>
      </c>
      <c r="N87" s="30" t="s">
        <v>21</v>
      </c>
      <c r="O87" s="34">
        <f>O86 / (P79+P80+P81+P82+P83)</f>
        <v>102.63157894736842</v>
      </c>
      <c r="P87" s="35">
        <f>O87-O76</f>
        <v>-0.36842105263157521</v>
      </c>
    </row>
    <row r="88" spans="1:20" s="11" customFormat="1" ht="29.25" customHeight="1" x14ac:dyDescent="0.25">
      <c r="B88" s="12"/>
      <c r="F88" s="12"/>
      <c r="J88" s="12"/>
      <c r="N88" s="12"/>
      <c r="R88" s="25"/>
      <c r="S88" s="25"/>
      <c r="T88" s="25"/>
    </row>
    <row r="90" spans="1:20" ht="15.75" x14ac:dyDescent="0.25">
      <c r="C90" s="3" t="s">
        <v>9</v>
      </c>
      <c r="D90" s="7"/>
      <c r="E90" s="10"/>
      <c r="G90" s="3" t="s">
        <v>9</v>
      </c>
      <c r="H90" s="7"/>
      <c r="I90" s="10"/>
      <c r="J90" s="7"/>
      <c r="K90" s="3" t="s">
        <v>9</v>
      </c>
      <c r="L90" s="7"/>
      <c r="M90" s="10"/>
      <c r="N90" s="7"/>
      <c r="O90" s="3" t="s">
        <v>9</v>
      </c>
    </row>
    <row r="92" spans="1:20" ht="15.75" thickBot="1" x14ac:dyDescent="0.3">
      <c r="B92" s="5"/>
      <c r="C92" s="2"/>
      <c r="F92" s="5"/>
      <c r="G92" s="2"/>
      <c r="J92" s="5"/>
      <c r="K92" s="2"/>
      <c r="N92" s="5"/>
      <c r="O92" s="2"/>
    </row>
    <row r="93" spans="1:20" x14ac:dyDescent="0.25">
      <c r="C93" s="14" t="s">
        <v>18</v>
      </c>
      <c r="D93" s="19">
        <f>((D83-8)*D6) +D51</f>
        <v>420</v>
      </c>
      <c r="G93" s="14" t="s">
        <v>18</v>
      </c>
      <c r="H93" s="19">
        <f>((H83-8)*H6) +H51</f>
        <v>300</v>
      </c>
      <c r="K93" s="14" t="s">
        <v>18</v>
      </c>
      <c r="L93" s="19">
        <f>((L83-8)*L6) +L51</f>
        <v>510</v>
      </c>
      <c r="O93" s="14" t="s">
        <v>18</v>
      </c>
      <c r="P93" s="19">
        <f>((P83-8)*P6) +P51</f>
        <v>156</v>
      </c>
    </row>
    <row r="94" spans="1:20" ht="15.75" thickBot="1" x14ac:dyDescent="0.3">
      <c r="C94" s="16" t="s">
        <v>19</v>
      </c>
      <c r="D94" s="20">
        <f>D93-D51</f>
        <v>10</v>
      </c>
      <c r="G94" s="16" t="s">
        <v>19</v>
      </c>
      <c r="H94" s="20">
        <f>H93-H51</f>
        <v>5</v>
      </c>
      <c r="K94" s="16" t="s">
        <v>19</v>
      </c>
      <c r="L94" s="20">
        <f>L93-L51</f>
        <v>10</v>
      </c>
      <c r="O94" s="16" t="s">
        <v>19</v>
      </c>
      <c r="P94" s="20">
        <f>P93-P51</f>
        <v>5</v>
      </c>
    </row>
    <row r="96" spans="1:20" s="6" customFormat="1" x14ac:dyDescent="0.25">
      <c r="A96" s="12"/>
      <c r="B96" s="5" t="s">
        <v>0</v>
      </c>
      <c r="C96" s="5" t="s">
        <v>2</v>
      </c>
      <c r="D96" s="5" t="s">
        <v>3</v>
      </c>
      <c r="E96" s="12"/>
      <c r="F96" s="5" t="s">
        <v>0</v>
      </c>
      <c r="G96" s="5" t="s">
        <v>2</v>
      </c>
      <c r="H96" s="5" t="s">
        <v>3</v>
      </c>
      <c r="I96" s="12"/>
      <c r="J96" s="5" t="s">
        <v>0</v>
      </c>
      <c r="K96" s="5" t="s">
        <v>2</v>
      </c>
      <c r="L96" s="5" t="s">
        <v>3</v>
      </c>
      <c r="M96" s="12"/>
      <c r="N96" s="5" t="s">
        <v>0</v>
      </c>
      <c r="O96" s="5" t="s">
        <v>2</v>
      </c>
      <c r="P96" s="5" t="s">
        <v>3</v>
      </c>
      <c r="Q96" s="12"/>
      <c r="R96" s="26"/>
      <c r="S96" s="26"/>
      <c r="T96" s="26"/>
    </row>
    <row r="98" spans="1:20" x14ac:dyDescent="0.25">
      <c r="C98" s="1">
        <f>FLOOR(D93*0.7,5)</f>
        <v>290</v>
      </c>
      <c r="D98" s="1">
        <v>5</v>
      </c>
      <c r="G98" s="1">
        <f>FLOOR(H93*0.7,5)</f>
        <v>210</v>
      </c>
      <c r="H98" s="1">
        <v>5</v>
      </c>
      <c r="K98" s="1">
        <f>FLOOR(L93*0.7,5)</f>
        <v>355</v>
      </c>
      <c r="L98" s="1">
        <v>5</v>
      </c>
      <c r="O98" s="1">
        <f>FLOOR(P93*0.7,5)</f>
        <v>105</v>
      </c>
      <c r="P98" s="1">
        <v>5</v>
      </c>
    </row>
    <row r="99" spans="1:20" x14ac:dyDescent="0.25">
      <c r="C99" s="1">
        <f>FLOOR(D93*0.7,5)</f>
        <v>290</v>
      </c>
      <c r="D99" s="1">
        <v>5</v>
      </c>
      <c r="G99" s="1">
        <f>FLOOR(H93*0.7,5)</f>
        <v>210</v>
      </c>
      <c r="H99" s="1">
        <v>5</v>
      </c>
      <c r="K99" s="1">
        <f>FLOOR(L93*0.7,5)</f>
        <v>355</v>
      </c>
      <c r="L99" s="1">
        <v>5</v>
      </c>
      <c r="O99" s="1">
        <f>FLOOR(P93*0.7,5)</f>
        <v>105</v>
      </c>
      <c r="P99" s="1">
        <v>5</v>
      </c>
    </row>
    <row r="100" spans="1:20" x14ac:dyDescent="0.25">
      <c r="C100" s="1">
        <f>FLOOR(D93*0.7,5)</f>
        <v>290</v>
      </c>
      <c r="D100" s="1">
        <v>5</v>
      </c>
      <c r="G100" s="1">
        <f>FLOOR(H93*0.7,5)</f>
        <v>210</v>
      </c>
      <c r="H100" s="1">
        <v>5</v>
      </c>
      <c r="K100" s="1">
        <f>FLOOR(L93*0.7,5)</f>
        <v>355</v>
      </c>
      <c r="L100" s="1">
        <v>5</v>
      </c>
      <c r="O100" s="1">
        <f>FLOOR(P93*0.7,5)</f>
        <v>105</v>
      </c>
      <c r="P100" s="1">
        <v>5</v>
      </c>
    </row>
    <row r="101" spans="1:20" x14ac:dyDescent="0.25">
      <c r="C101" s="1">
        <f>FLOOR(D93*0.7,5)</f>
        <v>290</v>
      </c>
      <c r="D101" s="1">
        <v>5</v>
      </c>
      <c r="G101" s="1">
        <f>FLOOR(H93*0.7,5)</f>
        <v>210</v>
      </c>
      <c r="H101" s="1">
        <v>5</v>
      </c>
      <c r="K101" s="1">
        <f>FLOOR(L93*0.7,5)</f>
        <v>355</v>
      </c>
      <c r="L101" s="1">
        <v>5</v>
      </c>
      <c r="O101" s="1">
        <f>FLOOR(P93*0.7,5)</f>
        <v>105</v>
      </c>
      <c r="P101" s="1">
        <v>5</v>
      </c>
    </row>
    <row r="102" spans="1:20" x14ac:dyDescent="0.25">
      <c r="C102" s="1">
        <f>FLOOR(D93*0.7,5)</f>
        <v>290</v>
      </c>
      <c r="D102" s="1">
        <v>5</v>
      </c>
      <c r="G102" s="1">
        <f>FLOOR(H93*0.7,5)</f>
        <v>210</v>
      </c>
      <c r="H102" s="1">
        <v>5</v>
      </c>
      <c r="K102" s="1">
        <f>FLOOR(L93*0.7,5)</f>
        <v>355</v>
      </c>
      <c r="L102" s="1">
        <v>5</v>
      </c>
      <c r="O102" s="1">
        <f>FLOOR(P93*0.7,5)</f>
        <v>105</v>
      </c>
      <c r="P102" s="1">
        <v>5</v>
      </c>
    </row>
    <row r="103" spans="1:20" x14ac:dyDescent="0.25">
      <c r="C103" s="1">
        <f>FLOOR(D93*0.7,5)</f>
        <v>290</v>
      </c>
      <c r="D103" s="1">
        <v>5</v>
      </c>
      <c r="G103" s="1">
        <f>FLOOR(H93*0.7,5)</f>
        <v>210</v>
      </c>
      <c r="H103" s="1">
        <v>5</v>
      </c>
      <c r="K103" s="1">
        <f>FLOOR(L93*0.7,5)</f>
        <v>355</v>
      </c>
      <c r="L103" s="1">
        <v>5</v>
      </c>
      <c r="O103" s="1">
        <f>FLOOR(P93*0.7,5)</f>
        <v>105</v>
      </c>
      <c r="P103" s="1">
        <v>5</v>
      </c>
    </row>
    <row r="104" spans="1:20" ht="15.75" thickBot="1" x14ac:dyDescent="0.3">
      <c r="C104" s="1"/>
      <c r="D104" s="1"/>
      <c r="G104" s="1"/>
      <c r="H104" s="1"/>
      <c r="K104" s="1"/>
      <c r="L104" s="1"/>
      <c r="O104" s="1"/>
      <c r="P104" s="1"/>
    </row>
    <row r="105" spans="1:20" x14ac:dyDescent="0.25">
      <c r="B105" s="28"/>
      <c r="C105" s="36" t="s">
        <v>23</v>
      </c>
      <c r="D105" s="31" t="s">
        <v>22</v>
      </c>
      <c r="F105" s="28"/>
      <c r="G105" s="36" t="s">
        <v>23</v>
      </c>
      <c r="H105" s="31" t="s">
        <v>22</v>
      </c>
      <c r="J105" s="28"/>
      <c r="K105" s="36" t="s">
        <v>23</v>
      </c>
      <c r="L105" s="31" t="s">
        <v>22</v>
      </c>
      <c r="N105" s="28"/>
      <c r="O105" s="36" t="s">
        <v>23</v>
      </c>
      <c r="P105" s="31" t="s">
        <v>22</v>
      </c>
    </row>
    <row r="106" spans="1:20" x14ac:dyDescent="0.25">
      <c r="B106" s="29" t="s">
        <v>20</v>
      </c>
      <c r="C106" s="32">
        <f>C99*D99+C100*D100+C101*D101+C102*D102+C103*D103 +C98*D98</f>
        <v>8700</v>
      </c>
      <c r="D106" s="33">
        <f>C106-C86</f>
        <v>3405</v>
      </c>
      <c r="F106" s="29" t="s">
        <v>20</v>
      </c>
      <c r="G106" s="32">
        <f>G99*H99+G100*H100+G101*H101+G102*H102+G103*H103 +G98*H98</f>
        <v>6300</v>
      </c>
      <c r="H106" s="33">
        <f>G106-G86</f>
        <v>2495</v>
      </c>
      <c r="J106" s="29" t="s">
        <v>20</v>
      </c>
      <c r="K106" s="32">
        <f>K99*L99+K100*L100+K101*L101+K102*L102+K103*L103 +K98*L98</f>
        <v>10650</v>
      </c>
      <c r="L106" s="33">
        <f>K106-K86</f>
        <v>4150</v>
      </c>
      <c r="N106" s="29" t="s">
        <v>20</v>
      </c>
      <c r="O106" s="32">
        <f>O99*P99+O100*P100+O101*P101+O102*P102+O103*P103 +O98*P98</f>
        <v>3150</v>
      </c>
      <c r="P106" s="33">
        <f>O106-O86</f>
        <v>1200</v>
      </c>
    </row>
    <row r="107" spans="1:20" ht="15.75" thickBot="1" x14ac:dyDescent="0.3">
      <c r="B107" s="30" t="s">
        <v>21</v>
      </c>
      <c r="C107" s="34">
        <f>C106 / (D99+D100+D101+D102+D103)</f>
        <v>348</v>
      </c>
      <c r="D107" s="35">
        <f>C107-C87</f>
        <v>69.31578947368422</v>
      </c>
      <c r="F107" s="30" t="s">
        <v>21</v>
      </c>
      <c r="G107" s="34">
        <f>G106 / (H99+H100+H101+H102+H103)</f>
        <v>252</v>
      </c>
      <c r="H107" s="35">
        <f>G107-G87</f>
        <v>51.73684210526315</v>
      </c>
      <c r="J107" s="30" t="s">
        <v>21</v>
      </c>
      <c r="K107" s="34">
        <f>K106 / (L99+L100+L101+L102+L103)</f>
        <v>426</v>
      </c>
      <c r="L107" s="35">
        <f>K107-K87</f>
        <v>83.89473684210526</v>
      </c>
      <c r="N107" s="30" t="s">
        <v>21</v>
      </c>
      <c r="O107" s="34">
        <f>O106 / (P99+P100+P101+P102+P103)</f>
        <v>126</v>
      </c>
      <c r="P107" s="35">
        <f>O107-O87</f>
        <v>23.368421052631575</v>
      </c>
    </row>
    <row r="109" spans="1:20" s="6" customFormat="1" x14ac:dyDescent="0.25">
      <c r="A109" s="12"/>
      <c r="B109" s="6" t="s">
        <v>4</v>
      </c>
      <c r="C109" s="5" t="s">
        <v>2</v>
      </c>
      <c r="D109" s="5" t="s">
        <v>3</v>
      </c>
      <c r="E109" s="12"/>
      <c r="F109" s="6" t="s">
        <v>4</v>
      </c>
      <c r="G109" s="5" t="s">
        <v>2</v>
      </c>
      <c r="H109" s="5" t="s">
        <v>3</v>
      </c>
      <c r="I109" s="12"/>
      <c r="J109" s="6" t="s">
        <v>4</v>
      </c>
      <c r="K109" s="5" t="s">
        <v>2</v>
      </c>
      <c r="L109" s="5" t="s">
        <v>3</v>
      </c>
      <c r="M109" s="12"/>
      <c r="N109" s="6" t="s">
        <v>4</v>
      </c>
      <c r="O109" s="5" t="s">
        <v>2</v>
      </c>
      <c r="P109" s="5" t="s">
        <v>3</v>
      </c>
      <c r="Q109" s="12"/>
      <c r="R109" s="26"/>
      <c r="S109" s="26"/>
      <c r="T109" s="26"/>
    </row>
    <row r="111" spans="1:20" x14ac:dyDescent="0.25">
      <c r="C111" s="1">
        <f>FLOOR(D93*0.65,5)</f>
        <v>270</v>
      </c>
      <c r="D111" s="1">
        <v>2</v>
      </c>
      <c r="G111" s="1">
        <f>FLOOR(H93*0.65,5)</f>
        <v>195</v>
      </c>
      <c r="H111" s="1">
        <v>2</v>
      </c>
      <c r="K111" s="1">
        <f>FLOOR(L93*0.65,5)</f>
        <v>330</v>
      </c>
      <c r="L111" s="1">
        <v>2</v>
      </c>
      <c r="O111" s="1">
        <f>FLOOR(P93*0.65,5)</f>
        <v>100</v>
      </c>
      <c r="P111" s="1">
        <v>2</v>
      </c>
    </row>
    <row r="112" spans="1:20" x14ac:dyDescent="0.25">
      <c r="C112" s="1">
        <f>FLOOR(D93*0.725,5)</f>
        <v>300</v>
      </c>
      <c r="D112" s="1">
        <v>2</v>
      </c>
      <c r="G112" s="1">
        <f>FLOOR(H93*0.725,5)</f>
        <v>215</v>
      </c>
      <c r="H112" s="1">
        <v>2</v>
      </c>
      <c r="K112" s="1">
        <f>FLOOR(L93*0.725,5)</f>
        <v>365</v>
      </c>
      <c r="L112" s="1">
        <v>2</v>
      </c>
      <c r="O112" s="1">
        <f>FLOOR(P93*0.725,5)</f>
        <v>110</v>
      </c>
      <c r="P112" s="1">
        <v>2</v>
      </c>
    </row>
    <row r="113" spans="1:20" x14ac:dyDescent="0.25">
      <c r="C113" s="1">
        <f>FLOOR(D93*0.775,5)</f>
        <v>325</v>
      </c>
      <c r="D113" s="1">
        <v>5</v>
      </c>
      <c r="G113" s="1">
        <f>FLOOR(H93*0.775,5)</f>
        <v>230</v>
      </c>
      <c r="H113" s="1">
        <v>5</v>
      </c>
      <c r="K113" s="1">
        <f>FLOOR(L93*0.775,5)</f>
        <v>395</v>
      </c>
      <c r="L113" s="1">
        <v>5</v>
      </c>
      <c r="O113" s="1">
        <f>FLOOR(P93*0.775,5)</f>
        <v>120</v>
      </c>
      <c r="P113" s="1">
        <v>5</v>
      </c>
    </row>
    <row r="114" spans="1:20" x14ac:dyDescent="0.25">
      <c r="C114" s="1">
        <f>FLOOR(D93*0.775,5)</f>
        <v>325</v>
      </c>
      <c r="D114" s="1">
        <v>5</v>
      </c>
      <c r="G114" s="1">
        <f>FLOOR(H93*0.775,5)</f>
        <v>230</v>
      </c>
      <c r="H114" s="1">
        <v>5</v>
      </c>
      <c r="K114" s="1">
        <f>FLOOR(L93*0.775,5)</f>
        <v>395</v>
      </c>
      <c r="L114" s="1">
        <v>5</v>
      </c>
      <c r="O114" s="1">
        <f>FLOOR(P93*0.775,5)</f>
        <v>120</v>
      </c>
      <c r="P114" s="1">
        <v>5</v>
      </c>
    </row>
    <row r="115" spans="1:20" x14ac:dyDescent="0.25">
      <c r="C115" s="1">
        <f>FLOOR(D93*0.775,5)</f>
        <v>325</v>
      </c>
      <c r="D115" s="1">
        <v>5</v>
      </c>
      <c r="G115" s="1">
        <f>FLOOR(H93*0.775,5)</f>
        <v>230</v>
      </c>
      <c r="H115" s="1">
        <v>5</v>
      </c>
      <c r="K115" s="1">
        <f>FLOOR(L93*0.775,5)</f>
        <v>395</v>
      </c>
      <c r="L115" s="1">
        <v>5</v>
      </c>
      <c r="O115" s="1">
        <f>FLOOR(P93*0.775,5)</f>
        <v>120</v>
      </c>
      <c r="P115" s="1">
        <v>5</v>
      </c>
    </row>
    <row r="116" spans="1:20" x14ac:dyDescent="0.25">
      <c r="C116" s="1">
        <f>FLOOR(D93*0.775,5)</f>
        <v>325</v>
      </c>
      <c r="D116" s="1">
        <v>5</v>
      </c>
      <c r="G116" s="1">
        <f>FLOOR(H93*0.775,5)</f>
        <v>230</v>
      </c>
      <c r="H116" s="1">
        <v>5</v>
      </c>
      <c r="K116" s="1">
        <f>FLOOR(L93*0.775,5)</f>
        <v>395</v>
      </c>
      <c r="L116" s="1">
        <v>5</v>
      </c>
      <c r="O116" s="1">
        <f>FLOOR(P93*0.775,5)</f>
        <v>120</v>
      </c>
      <c r="P116" s="1">
        <v>5</v>
      </c>
    </row>
    <row r="117" spans="1:20" ht="15.75" thickBot="1" x14ac:dyDescent="0.3">
      <c r="C117" s="1"/>
      <c r="D117" s="1"/>
      <c r="G117" s="1"/>
      <c r="H117" s="1"/>
      <c r="K117" s="1"/>
      <c r="L117" s="1"/>
      <c r="O117" s="1"/>
      <c r="P117" s="1"/>
    </row>
    <row r="118" spans="1:20" x14ac:dyDescent="0.25">
      <c r="B118" s="28"/>
      <c r="C118" s="36" t="s">
        <v>23</v>
      </c>
      <c r="D118" s="31" t="s">
        <v>22</v>
      </c>
      <c r="F118" s="28"/>
      <c r="G118" s="36" t="s">
        <v>23</v>
      </c>
      <c r="H118" s="31" t="s">
        <v>22</v>
      </c>
      <c r="J118" s="28"/>
      <c r="K118" s="36" t="s">
        <v>23</v>
      </c>
      <c r="L118" s="31" t="s">
        <v>22</v>
      </c>
      <c r="N118" s="28"/>
      <c r="O118" s="36" t="s">
        <v>23</v>
      </c>
      <c r="P118" s="31" t="s">
        <v>22</v>
      </c>
    </row>
    <row r="119" spans="1:20" x14ac:dyDescent="0.25">
      <c r="B119" s="29" t="s">
        <v>20</v>
      </c>
      <c r="C119" s="32">
        <f>C112*D112+C113*D113+C114*D114+C115*D115+C116*D116 +C111*D111</f>
        <v>7640</v>
      </c>
      <c r="D119" s="33">
        <f>C119-C106</f>
        <v>-1060</v>
      </c>
      <c r="F119" s="29" t="s">
        <v>20</v>
      </c>
      <c r="G119" s="32">
        <f>G112*H112+G113*H113+G114*H114+G115*H115+G116*H116 +G111*H111</f>
        <v>5420</v>
      </c>
      <c r="H119" s="33">
        <f>G119-G106</f>
        <v>-880</v>
      </c>
      <c r="J119" s="29" t="s">
        <v>20</v>
      </c>
      <c r="K119" s="32">
        <f>K112*L112+K113*L113+K114*L114+K115*L115+K116*L116 +K111*L111</f>
        <v>9290</v>
      </c>
      <c r="L119" s="33">
        <f>K119-K106</f>
        <v>-1360</v>
      </c>
      <c r="N119" s="29" t="s">
        <v>20</v>
      </c>
      <c r="O119" s="32">
        <f>O112*P112+O113*P113+O114*P114+O115*P115+O116*P116 +O111*P111</f>
        <v>2820</v>
      </c>
      <c r="P119" s="33">
        <f>O119-O106</f>
        <v>-330</v>
      </c>
    </row>
    <row r="120" spans="1:20" ht="15.75" thickBot="1" x14ac:dyDescent="0.3">
      <c r="B120" s="30" t="s">
        <v>21</v>
      </c>
      <c r="C120" s="34">
        <f>C119 / (D112+D113+D114+D115+D116)</f>
        <v>347.27272727272725</v>
      </c>
      <c r="D120" s="35">
        <f>C120-C107</f>
        <v>-0.72727272727274794</v>
      </c>
      <c r="F120" s="30" t="s">
        <v>21</v>
      </c>
      <c r="G120" s="34">
        <f>G119 / (H112+H113+H114+H115+H116)</f>
        <v>246.36363636363637</v>
      </c>
      <c r="H120" s="35">
        <f>G120-G107</f>
        <v>-5.636363636363626</v>
      </c>
      <c r="J120" s="30" t="s">
        <v>21</v>
      </c>
      <c r="K120" s="34">
        <f>K119 / (L112+L113+L114+L115+L116)</f>
        <v>422.27272727272725</v>
      </c>
      <c r="L120" s="35">
        <f>K120-K107</f>
        <v>-3.7272727272727479</v>
      </c>
      <c r="N120" s="30" t="s">
        <v>21</v>
      </c>
      <c r="O120" s="34">
        <f>O119 / (P112+P113+P114+P115+P116)</f>
        <v>128.18181818181819</v>
      </c>
      <c r="P120" s="35">
        <f>O120-O107</f>
        <v>2.181818181818187</v>
      </c>
    </row>
    <row r="122" spans="1:20" s="6" customFormat="1" x14ac:dyDescent="0.25">
      <c r="A122" s="12"/>
      <c r="B122" s="6" t="s">
        <v>5</v>
      </c>
      <c r="C122" s="5" t="s">
        <v>2</v>
      </c>
      <c r="D122" s="5" t="s">
        <v>3</v>
      </c>
      <c r="E122" s="12"/>
      <c r="F122" s="6" t="s">
        <v>5</v>
      </c>
      <c r="G122" s="5" t="s">
        <v>2</v>
      </c>
      <c r="H122" s="5" t="s">
        <v>3</v>
      </c>
      <c r="I122" s="12"/>
      <c r="J122" s="6" t="s">
        <v>5</v>
      </c>
      <c r="K122" s="5" t="s">
        <v>2</v>
      </c>
      <c r="L122" s="5" t="s">
        <v>3</v>
      </c>
      <c r="M122" s="12"/>
      <c r="N122" s="6" t="s">
        <v>5</v>
      </c>
      <c r="O122" s="5" t="s">
        <v>2</v>
      </c>
      <c r="P122" s="5" t="s">
        <v>3</v>
      </c>
      <c r="Q122" s="12"/>
      <c r="R122" s="26"/>
      <c r="S122" s="26"/>
      <c r="T122" s="26"/>
    </row>
    <row r="124" spans="1:20" x14ac:dyDescent="0.25">
      <c r="C124" s="1">
        <f>FLOOR(D93*0.5,5)</f>
        <v>210</v>
      </c>
      <c r="D124" s="1">
        <v>5</v>
      </c>
      <c r="G124" s="1">
        <f>FLOOR(H93*0.5,5)</f>
        <v>150</v>
      </c>
      <c r="H124" s="1">
        <v>5</v>
      </c>
      <c r="K124" s="1">
        <f>FLOOR(L93*0.5,5)</f>
        <v>255</v>
      </c>
      <c r="L124" s="1">
        <v>5</v>
      </c>
      <c r="O124" s="1">
        <f>FLOOR(P93*0.5,5)</f>
        <v>75</v>
      </c>
      <c r="P124" s="1">
        <v>5</v>
      </c>
    </row>
    <row r="125" spans="1:20" x14ac:dyDescent="0.25">
      <c r="C125" s="1">
        <f>FLOOR(D93*0.6,5)</f>
        <v>250</v>
      </c>
      <c r="D125" s="1">
        <v>3</v>
      </c>
      <c r="G125" s="1">
        <f>FLOOR(H93*0.6,5)</f>
        <v>180</v>
      </c>
      <c r="H125" s="1">
        <v>3</v>
      </c>
      <c r="K125" s="1">
        <f>FLOOR(L93*0.6,5)</f>
        <v>305</v>
      </c>
      <c r="L125" s="1">
        <v>3</v>
      </c>
      <c r="O125" s="1">
        <f>FLOOR(P93*0.6,5)</f>
        <v>90</v>
      </c>
      <c r="P125" s="1">
        <v>3</v>
      </c>
    </row>
    <row r="126" spans="1:20" ht="15.75" thickBot="1" x14ac:dyDescent="0.3">
      <c r="C126" s="1">
        <f>FLOOR(D93*0.8,5)</f>
        <v>335</v>
      </c>
      <c r="D126" s="1">
        <v>1</v>
      </c>
      <c r="G126" s="1">
        <f>FLOOR(H93*0.8,5)</f>
        <v>240</v>
      </c>
      <c r="H126" s="1">
        <v>1</v>
      </c>
      <c r="K126" s="1">
        <f>FLOOR(L93*0.8,5)</f>
        <v>405</v>
      </c>
      <c r="L126" s="1">
        <v>1</v>
      </c>
      <c r="O126" s="1">
        <f>FLOOR(P93*0.8,5)</f>
        <v>120</v>
      </c>
      <c r="P126" s="1">
        <v>1</v>
      </c>
    </row>
    <row r="127" spans="1:20" ht="15.75" thickBot="1" x14ac:dyDescent="0.3">
      <c r="C127" s="1">
        <f>FLOOR(D93*0.85,5)</f>
        <v>355</v>
      </c>
      <c r="D127" s="8">
        <v>7</v>
      </c>
      <c r="G127" s="1">
        <f>FLOOR(H93*0.85,5)</f>
        <v>255</v>
      </c>
      <c r="H127" s="8">
        <v>7</v>
      </c>
      <c r="K127" s="1">
        <f>FLOOR(L93*0.85,5)</f>
        <v>430</v>
      </c>
      <c r="L127" s="8">
        <v>7</v>
      </c>
      <c r="O127" s="1">
        <f>FLOOR(P93*0.85,5)</f>
        <v>130</v>
      </c>
      <c r="P127" s="8">
        <v>7</v>
      </c>
    </row>
    <row r="128" spans="1:20" ht="15.75" thickBot="1" x14ac:dyDescent="0.3">
      <c r="C128" s="1"/>
      <c r="D128" s="27"/>
      <c r="G128" s="1"/>
      <c r="H128" s="27"/>
      <c r="K128" s="1"/>
      <c r="L128" s="27"/>
      <c r="O128" s="1"/>
      <c r="P128" s="27"/>
    </row>
    <row r="129" spans="1:20" x14ac:dyDescent="0.25">
      <c r="B129" s="28"/>
      <c r="C129" s="36" t="s">
        <v>23</v>
      </c>
      <c r="D129" s="31" t="s">
        <v>22</v>
      </c>
      <c r="F129" s="28"/>
      <c r="G129" s="36" t="s">
        <v>23</v>
      </c>
      <c r="H129" s="31" t="s">
        <v>22</v>
      </c>
      <c r="J129" s="28"/>
      <c r="K129" s="36" t="s">
        <v>23</v>
      </c>
      <c r="L129" s="31" t="s">
        <v>22</v>
      </c>
      <c r="N129" s="28"/>
      <c r="O129" s="36" t="s">
        <v>23</v>
      </c>
      <c r="P129" s="31" t="s">
        <v>22</v>
      </c>
    </row>
    <row r="130" spans="1:20" x14ac:dyDescent="0.25">
      <c r="B130" s="29" t="s">
        <v>20</v>
      </c>
      <c r="C130" s="32">
        <f>C123*D123+C124*D124+C125*D125+C126*D126+C127*D127</f>
        <v>4620</v>
      </c>
      <c r="D130" s="33">
        <f>C130-C119</f>
        <v>-3020</v>
      </c>
      <c r="F130" s="29" t="s">
        <v>20</v>
      </c>
      <c r="G130" s="32">
        <f>G123*H123+G124*H124+G125*H125+G126*H126+G127*H127</f>
        <v>3315</v>
      </c>
      <c r="H130" s="33">
        <f>G130-G119</f>
        <v>-2105</v>
      </c>
      <c r="J130" s="29" t="s">
        <v>20</v>
      </c>
      <c r="K130" s="32">
        <f>K123*L123+K124*L124+K125*L125+K126*L126+K127*L127</f>
        <v>5605</v>
      </c>
      <c r="L130" s="33">
        <f>K130-K119</f>
        <v>-3685</v>
      </c>
      <c r="N130" s="29" t="s">
        <v>20</v>
      </c>
      <c r="O130" s="32">
        <f>O123*P123+O124*P124+O125*P125+O126*P126+O127*P127</f>
        <v>1675</v>
      </c>
      <c r="P130" s="33">
        <f>O130-O119</f>
        <v>-1145</v>
      </c>
    </row>
    <row r="131" spans="1:20" ht="15.75" thickBot="1" x14ac:dyDescent="0.3">
      <c r="B131" s="30" t="s">
        <v>21</v>
      </c>
      <c r="C131" s="34">
        <f>C130 / (D123+D124+D125+D126+D127)</f>
        <v>288.75</v>
      </c>
      <c r="D131" s="35">
        <f>C131-C120</f>
        <v>-58.522727272727252</v>
      </c>
      <c r="F131" s="30" t="s">
        <v>21</v>
      </c>
      <c r="G131" s="34">
        <f>G130 / (H123+H124+H125+H126+H127)</f>
        <v>207.1875</v>
      </c>
      <c r="H131" s="35">
        <f>G131-G120</f>
        <v>-39.176136363636374</v>
      </c>
      <c r="J131" s="30" t="s">
        <v>21</v>
      </c>
      <c r="K131" s="34">
        <f>K130 / (L123+L124+L125+L126+L127)</f>
        <v>350.3125</v>
      </c>
      <c r="L131" s="35">
        <f>K131-K120</f>
        <v>-71.960227272727252</v>
      </c>
      <c r="N131" s="30" t="s">
        <v>21</v>
      </c>
      <c r="O131" s="34">
        <f>O130 / (P123+P124+P125+P126+P127)</f>
        <v>104.6875</v>
      </c>
      <c r="P131" s="35">
        <f>O131-O120</f>
        <v>-23.494318181818187</v>
      </c>
    </row>
    <row r="132" spans="1:20" s="11" customFormat="1" ht="30.75" customHeight="1" x14ac:dyDescent="0.25">
      <c r="B132" s="12"/>
      <c r="F132" s="12"/>
      <c r="J132" s="12"/>
      <c r="N132" s="12"/>
      <c r="R132" s="25"/>
      <c r="S132" s="25"/>
      <c r="T132" s="25"/>
    </row>
    <row r="134" spans="1:20" ht="15.75" x14ac:dyDescent="0.25">
      <c r="C134" s="3" t="s">
        <v>10</v>
      </c>
      <c r="D134" s="7"/>
      <c r="E134" s="10"/>
      <c r="G134" s="3" t="s">
        <v>10</v>
      </c>
      <c r="H134" s="7"/>
      <c r="I134" s="10"/>
      <c r="J134" s="7"/>
      <c r="K134" s="3" t="s">
        <v>10</v>
      </c>
      <c r="L134" s="7"/>
      <c r="M134" s="10"/>
      <c r="N134" s="7"/>
      <c r="O134" s="3" t="s">
        <v>10</v>
      </c>
    </row>
    <row r="136" spans="1:20" ht="15.75" thickBot="1" x14ac:dyDescent="0.3">
      <c r="B136" s="5"/>
      <c r="C136" s="2"/>
      <c r="F136" s="5"/>
      <c r="G136" s="2"/>
      <c r="J136" s="5"/>
      <c r="K136" s="2"/>
      <c r="N136" s="5"/>
      <c r="O136" s="2"/>
    </row>
    <row r="137" spans="1:20" x14ac:dyDescent="0.25">
      <c r="C137" s="14" t="s">
        <v>18</v>
      </c>
      <c r="D137" s="19">
        <f>((D127-5) *D6 ) +D93</f>
        <v>430</v>
      </c>
      <c r="G137" s="14" t="s">
        <v>18</v>
      </c>
      <c r="H137" s="19">
        <f>((H127-5) *H6 ) +H93</f>
        <v>305</v>
      </c>
      <c r="K137" s="14" t="s">
        <v>18</v>
      </c>
      <c r="L137" s="19">
        <f>((L127-5) *L6 ) +L93</f>
        <v>520</v>
      </c>
      <c r="O137" s="14" t="s">
        <v>18</v>
      </c>
      <c r="P137" s="19">
        <f>((P127-5) *P6 ) +P93</f>
        <v>161</v>
      </c>
    </row>
    <row r="138" spans="1:20" ht="15.75" thickBot="1" x14ac:dyDescent="0.3">
      <c r="C138" s="16" t="s">
        <v>19</v>
      </c>
      <c r="D138" s="20">
        <f>D137-D93</f>
        <v>10</v>
      </c>
      <c r="G138" s="16" t="s">
        <v>19</v>
      </c>
      <c r="H138" s="20">
        <f>H137-H93</f>
        <v>5</v>
      </c>
      <c r="K138" s="16" t="s">
        <v>19</v>
      </c>
      <c r="L138" s="20">
        <f>L137-L93</f>
        <v>10</v>
      </c>
      <c r="O138" s="16" t="s">
        <v>19</v>
      </c>
      <c r="P138" s="20">
        <f>P137-P93</f>
        <v>5</v>
      </c>
    </row>
    <row r="140" spans="1:20" s="6" customFormat="1" x14ac:dyDescent="0.25">
      <c r="A140" s="12"/>
      <c r="B140" s="5" t="s">
        <v>0</v>
      </c>
      <c r="C140" s="5" t="s">
        <v>2</v>
      </c>
      <c r="D140" s="5" t="s">
        <v>3</v>
      </c>
      <c r="E140" s="12"/>
      <c r="F140" s="5" t="s">
        <v>0</v>
      </c>
      <c r="G140" s="5" t="s">
        <v>2</v>
      </c>
      <c r="H140" s="5" t="s">
        <v>3</v>
      </c>
      <c r="I140" s="12"/>
      <c r="J140" s="5" t="s">
        <v>0</v>
      </c>
      <c r="K140" s="5" t="s">
        <v>2</v>
      </c>
      <c r="L140" s="5" t="s">
        <v>3</v>
      </c>
      <c r="M140" s="12"/>
      <c r="N140" s="5" t="s">
        <v>0</v>
      </c>
      <c r="O140" s="5" t="s">
        <v>2</v>
      </c>
      <c r="P140" s="5" t="s">
        <v>3</v>
      </c>
      <c r="Q140" s="12"/>
      <c r="R140" s="26"/>
      <c r="S140" s="26"/>
      <c r="T140" s="26"/>
    </row>
    <row r="142" spans="1:20" x14ac:dyDescent="0.25">
      <c r="C142" s="1">
        <f>FLOOR(D137*0.75,5)</f>
        <v>320</v>
      </c>
      <c r="D142" s="1">
        <v>3</v>
      </c>
      <c r="G142" s="1">
        <f>FLOOR(H137*0.75,5)</f>
        <v>225</v>
      </c>
      <c r="H142" s="1">
        <v>3</v>
      </c>
      <c r="K142" s="1">
        <f>FLOOR(L137*0.75,5)</f>
        <v>390</v>
      </c>
      <c r="L142" s="1">
        <v>3</v>
      </c>
      <c r="O142" s="1">
        <f>FLOOR(P137*0.75,5)</f>
        <v>120</v>
      </c>
      <c r="P142" s="1">
        <v>3</v>
      </c>
    </row>
    <row r="143" spans="1:20" x14ac:dyDescent="0.25">
      <c r="C143" s="1">
        <f>FLOOR(D137*0.75,5)</f>
        <v>320</v>
      </c>
      <c r="D143" s="1">
        <v>3</v>
      </c>
      <c r="G143" s="1">
        <f>FLOOR(H137*0.75,5)</f>
        <v>225</v>
      </c>
      <c r="H143" s="1">
        <v>3</v>
      </c>
      <c r="K143" s="1">
        <f>FLOOR(L137*0.75,5)</f>
        <v>390</v>
      </c>
      <c r="L143" s="1">
        <v>3</v>
      </c>
      <c r="O143" s="1">
        <f>FLOOR(P137*0.75,5)</f>
        <v>120</v>
      </c>
      <c r="P143" s="1">
        <v>3</v>
      </c>
    </row>
    <row r="144" spans="1:20" x14ac:dyDescent="0.25">
      <c r="C144" s="1">
        <f>FLOOR(D137*0.75,5)</f>
        <v>320</v>
      </c>
      <c r="D144" s="1">
        <v>3</v>
      </c>
      <c r="G144" s="1">
        <f>FLOOR(H137*0.75,5)</f>
        <v>225</v>
      </c>
      <c r="H144" s="1">
        <v>3</v>
      </c>
      <c r="K144" s="1">
        <f>FLOOR(L137*0.75,5)</f>
        <v>390</v>
      </c>
      <c r="L144" s="1">
        <v>3</v>
      </c>
      <c r="O144" s="1">
        <f>FLOOR(P137*0.75,5)</f>
        <v>120</v>
      </c>
      <c r="P144" s="1">
        <v>3</v>
      </c>
    </row>
    <row r="145" spans="1:20" x14ac:dyDescent="0.25">
      <c r="C145" s="1">
        <f>FLOOR(D137*0.75,5)</f>
        <v>320</v>
      </c>
      <c r="D145" s="1">
        <v>3</v>
      </c>
      <c r="G145" s="1">
        <f>FLOOR(H137*0.75,5)</f>
        <v>225</v>
      </c>
      <c r="H145" s="1">
        <v>3</v>
      </c>
      <c r="K145" s="1">
        <f>FLOOR(L137*0.75,5)</f>
        <v>390</v>
      </c>
      <c r="L145" s="1">
        <v>3</v>
      </c>
      <c r="O145" s="1">
        <f>FLOOR(P137*0.75,5)</f>
        <v>120</v>
      </c>
      <c r="P145" s="1">
        <v>3</v>
      </c>
    </row>
    <row r="146" spans="1:20" x14ac:dyDescent="0.25">
      <c r="C146" s="1">
        <f>FLOOR(D137*0.75,5)</f>
        <v>320</v>
      </c>
      <c r="D146" s="1">
        <v>3</v>
      </c>
      <c r="G146" s="1">
        <f>FLOOR(H137*0.75,5)</f>
        <v>225</v>
      </c>
      <c r="H146" s="1">
        <v>3</v>
      </c>
      <c r="K146" s="1">
        <f>FLOOR(L137*0.75,5)</f>
        <v>390</v>
      </c>
      <c r="L146" s="1">
        <v>3</v>
      </c>
      <c r="O146" s="1">
        <f>FLOOR(P137*0.75,5)</f>
        <v>120</v>
      </c>
      <c r="P146" s="1">
        <v>3</v>
      </c>
    </row>
    <row r="147" spans="1:20" x14ac:dyDescent="0.25">
      <c r="C147" s="1">
        <f>FLOOR(D137*0.75,5)</f>
        <v>320</v>
      </c>
      <c r="D147" s="1">
        <v>3</v>
      </c>
      <c r="G147" s="1">
        <f>FLOOR(H137*0.75,5)</f>
        <v>225</v>
      </c>
      <c r="H147" s="1">
        <v>3</v>
      </c>
      <c r="K147" s="1">
        <f>FLOOR(L137*0.75,5)</f>
        <v>390</v>
      </c>
      <c r="L147" s="1">
        <v>3</v>
      </c>
      <c r="O147" s="1">
        <f>FLOOR(P137*0.75,5)</f>
        <v>120</v>
      </c>
      <c r="P147" s="1">
        <v>3</v>
      </c>
    </row>
    <row r="148" spans="1:20" x14ac:dyDescent="0.25">
      <c r="C148" s="1">
        <f>FLOOR(D137*0.75,5)</f>
        <v>320</v>
      </c>
      <c r="D148" s="1">
        <v>3</v>
      </c>
      <c r="G148" s="1">
        <f>FLOOR(H137*0.75,5)</f>
        <v>225</v>
      </c>
      <c r="H148" s="1">
        <v>3</v>
      </c>
      <c r="K148" s="1">
        <f>FLOOR(L137*0.75,5)</f>
        <v>390</v>
      </c>
      <c r="L148" s="1">
        <v>3</v>
      </c>
      <c r="O148" s="1">
        <f>FLOOR(P137*0.75,5)</f>
        <v>120</v>
      </c>
      <c r="P148" s="1">
        <v>3</v>
      </c>
    </row>
    <row r="149" spans="1:20" ht="15.75" thickBot="1" x14ac:dyDescent="0.3">
      <c r="C149" s="1"/>
      <c r="D149" s="1"/>
      <c r="G149" s="1"/>
      <c r="H149" s="1"/>
      <c r="K149" s="1"/>
      <c r="L149" s="1"/>
      <c r="O149" s="1"/>
      <c r="P149" s="1"/>
    </row>
    <row r="150" spans="1:20" x14ac:dyDescent="0.25">
      <c r="B150" s="28"/>
      <c r="C150" s="36" t="s">
        <v>23</v>
      </c>
      <c r="D150" s="31" t="s">
        <v>22</v>
      </c>
      <c r="F150" s="28"/>
      <c r="G150" s="36" t="s">
        <v>23</v>
      </c>
      <c r="H150" s="31" t="s">
        <v>22</v>
      </c>
      <c r="J150" s="28"/>
      <c r="K150" s="36" t="s">
        <v>23</v>
      </c>
      <c r="L150" s="31" t="s">
        <v>22</v>
      </c>
      <c r="N150" s="28"/>
      <c r="O150" s="36" t="s">
        <v>23</v>
      </c>
      <c r="P150" s="31" t="s">
        <v>22</v>
      </c>
    </row>
    <row r="151" spans="1:20" x14ac:dyDescent="0.25">
      <c r="B151" s="29" t="s">
        <v>20</v>
      </c>
      <c r="C151" s="32">
        <f>C142*D142+C143*D143+C144*D144+C145*D145+C146*D146+C147*D147+C148*D148</f>
        <v>6720</v>
      </c>
      <c r="D151" s="33">
        <f>C151-C130</f>
        <v>2100</v>
      </c>
      <c r="F151" s="29" t="s">
        <v>20</v>
      </c>
      <c r="G151" s="32">
        <f>G142*H142+G143*H143+G144*H144+G145*H145+G146*H146+G147*H147+G148*H148</f>
        <v>4725</v>
      </c>
      <c r="H151" s="33">
        <f>G151-G130</f>
        <v>1410</v>
      </c>
      <c r="J151" s="29" t="s">
        <v>20</v>
      </c>
      <c r="K151" s="32">
        <f>K142*L142+K143*L143+K144*L144+K145*L145+K146*L146+K147*L147+K148*L148</f>
        <v>8190</v>
      </c>
      <c r="L151" s="33">
        <f>K151-K130</f>
        <v>2585</v>
      </c>
      <c r="N151" s="29" t="s">
        <v>20</v>
      </c>
      <c r="O151" s="32">
        <f>O142*P142+O143*P143+O144*P144+O145*P145+O146*P146+O147*P147+O148*P148</f>
        <v>2520</v>
      </c>
      <c r="P151" s="33">
        <f>O151-O130</f>
        <v>845</v>
      </c>
    </row>
    <row r="152" spans="1:20" ht="15.75" thickBot="1" x14ac:dyDescent="0.3">
      <c r="B152" s="30" t="s">
        <v>21</v>
      </c>
      <c r="C152" s="34">
        <f>C151 / (D142+D143+D144+D145+D146+D147+D148)</f>
        <v>320</v>
      </c>
      <c r="D152" s="35">
        <f>C152-C131</f>
        <v>31.25</v>
      </c>
      <c r="F152" s="30" t="s">
        <v>21</v>
      </c>
      <c r="G152" s="34">
        <f>G151 / (H142+H143+H144+H145+H146+H147+H148)</f>
        <v>225</v>
      </c>
      <c r="H152" s="35">
        <f>G152-G131</f>
        <v>17.8125</v>
      </c>
      <c r="J152" s="30" t="s">
        <v>21</v>
      </c>
      <c r="K152" s="34">
        <f>K151 / (L142+L143+L144+L145+L146+L147+L148)</f>
        <v>390</v>
      </c>
      <c r="L152" s="35">
        <f>K152-K131</f>
        <v>39.6875</v>
      </c>
      <c r="N152" s="30" t="s">
        <v>21</v>
      </c>
      <c r="O152" s="34">
        <f>O151 / (P142+P143+P144+P145+P146+P147+P148)</f>
        <v>120</v>
      </c>
      <c r="P152" s="35">
        <f>O152-O131</f>
        <v>15.3125</v>
      </c>
    </row>
    <row r="154" spans="1:20" s="6" customFormat="1" x14ac:dyDescent="0.25">
      <c r="A154" s="12"/>
      <c r="B154" s="6" t="s">
        <v>4</v>
      </c>
      <c r="C154" s="5" t="s">
        <v>2</v>
      </c>
      <c r="D154" s="5" t="s">
        <v>3</v>
      </c>
      <c r="E154" s="12"/>
      <c r="F154" s="6" t="s">
        <v>4</v>
      </c>
      <c r="G154" s="5" t="s">
        <v>2</v>
      </c>
      <c r="H154" s="5" t="s">
        <v>3</v>
      </c>
      <c r="I154" s="12"/>
      <c r="J154" s="6" t="s">
        <v>4</v>
      </c>
      <c r="K154" s="5" t="s">
        <v>2</v>
      </c>
      <c r="L154" s="5" t="s">
        <v>3</v>
      </c>
      <c r="M154" s="12"/>
      <c r="N154" s="6" t="s">
        <v>4</v>
      </c>
      <c r="O154" s="5" t="s">
        <v>2</v>
      </c>
      <c r="P154" s="5" t="s">
        <v>3</v>
      </c>
      <c r="Q154" s="12"/>
      <c r="R154" s="26"/>
      <c r="S154" s="26"/>
      <c r="T154" s="26"/>
    </row>
    <row r="156" spans="1:20" x14ac:dyDescent="0.25">
      <c r="C156" s="1">
        <f>FLOOR(D137*0.7,5)</f>
        <v>300</v>
      </c>
      <c r="D156" s="1">
        <v>1</v>
      </c>
      <c r="G156" s="1">
        <f>FLOOR(H137*0.7,5)</f>
        <v>210</v>
      </c>
      <c r="H156" s="1">
        <v>1</v>
      </c>
      <c r="K156" s="1">
        <f>FLOOR(L137*0.7,5)</f>
        <v>360</v>
      </c>
      <c r="L156" s="1">
        <v>1</v>
      </c>
      <c r="O156" s="1">
        <f>FLOOR(P137*0.7,5)</f>
        <v>110</v>
      </c>
      <c r="P156" s="1">
        <v>1</v>
      </c>
    </row>
    <row r="157" spans="1:20" x14ac:dyDescent="0.25">
      <c r="C157" s="1">
        <f>FLOOR(D137*0.775,5)</f>
        <v>330</v>
      </c>
      <c r="D157" s="1">
        <v>1</v>
      </c>
      <c r="G157" s="1">
        <f>FLOOR(H137*0.775,5)</f>
        <v>235</v>
      </c>
      <c r="H157" s="1">
        <v>1</v>
      </c>
      <c r="K157" s="1">
        <f>FLOOR(L137*0.775,5)</f>
        <v>400</v>
      </c>
      <c r="L157" s="1">
        <v>1</v>
      </c>
      <c r="O157" s="1">
        <f>FLOOR(P137*0.775,5)</f>
        <v>120</v>
      </c>
      <c r="P157" s="1">
        <v>1</v>
      </c>
    </row>
    <row r="158" spans="1:20" x14ac:dyDescent="0.25">
      <c r="C158" s="1">
        <f>FLOOR(D137*0.825,5)</f>
        <v>350</v>
      </c>
      <c r="D158" s="1">
        <v>3</v>
      </c>
      <c r="G158" s="1">
        <f>FLOOR(H137*0.825,5)</f>
        <v>250</v>
      </c>
      <c r="H158" s="1">
        <v>3</v>
      </c>
      <c r="K158" s="1">
        <f>FLOOR(L137*0.825,5)</f>
        <v>425</v>
      </c>
      <c r="L158" s="1">
        <v>3</v>
      </c>
      <c r="O158" s="1">
        <f>FLOOR(P137*0.825,5)</f>
        <v>130</v>
      </c>
      <c r="P158" s="1">
        <v>3</v>
      </c>
    </row>
    <row r="159" spans="1:20" x14ac:dyDescent="0.25">
      <c r="C159" s="1">
        <f>FLOOR(D137*0.825,5)</f>
        <v>350</v>
      </c>
      <c r="D159" s="1">
        <v>3</v>
      </c>
      <c r="G159" s="1">
        <f>FLOOR(H137*0.825,5)</f>
        <v>250</v>
      </c>
      <c r="H159" s="1">
        <v>3</v>
      </c>
      <c r="K159" s="1">
        <f>FLOOR(L137*0.825,5)</f>
        <v>425</v>
      </c>
      <c r="L159" s="1">
        <v>3</v>
      </c>
      <c r="O159" s="1">
        <f>FLOOR(P137*0.825,5)</f>
        <v>130</v>
      </c>
      <c r="P159" s="1">
        <v>3</v>
      </c>
    </row>
    <row r="160" spans="1:20" x14ac:dyDescent="0.25">
      <c r="C160" s="1">
        <f>FLOOR(D137*0.825,5)</f>
        <v>350</v>
      </c>
      <c r="D160" s="1">
        <v>3</v>
      </c>
      <c r="G160" s="1">
        <f>FLOOR(H137*0.825,5)</f>
        <v>250</v>
      </c>
      <c r="H160" s="1">
        <v>3</v>
      </c>
      <c r="K160" s="1">
        <f>FLOOR(L137*0.825,5)</f>
        <v>425</v>
      </c>
      <c r="L160" s="1">
        <v>3</v>
      </c>
      <c r="O160" s="1">
        <f>FLOOR(P137*0.825,5)</f>
        <v>130</v>
      </c>
      <c r="P160" s="1">
        <v>3</v>
      </c>
    </row>
    <row r="161" spans="1:20" x14ac:dyDescent="0.25">
      <c r="C161" s="1">
        <f>FLOOR(D137*0.825,5)</f>
        <v>350</v>
      </c>
      <c r="D161" s="1">
        <v>3</v>
      </c>
      <c r="G161" s="1">
        <f>FLOOR(H137*0.825,5)</f>
        <v>250</v>
      </c>
      <c r="H161" s="1">
        <v>3</v>
      </c>
      <c r="K161" s="1">
        <f>FLOOR(L137*0.825,5)</f>
        <v>425</v>
      </c>
      <c r="L161" s="1">
        <v>3</v>
      </c>
      <c r="O161" s="1">
        <f>FLOOR(P137*0.825,5)</f>
        <v>130</v>
      </c>
      <c r="P161" s="1">
        <v>3</v>
      </c>
    </row>
    <row r="162" spans="1:20" x14ac:dyDescent="0.25">
      <c r="C162" s="1">
        <f>FLOOR(D137*0.825,5)</f>
        <v>350</v>
      </c>
      <c r="D162" s="1">
        <v>3</v>
      </c>
      <c r="G162" s="1">
        <f>FLOOR(H137*0.825,5)</f>
        <v>250</v>
      </c>
      <c r="H162" s="1">
        <v>3</v>
      </c>
      <c r="K162" s="1">
        <f>FLOOR(L137*0.825,5)</f>
        <v>425</v>
      </c>
      <c r="L162" s="1">
        <v>3</v>
      </c>
      <c r="O162" s="1">
        <f>FLOOR(P137*0.825,5)</f>
        <v>130</v>
      </c>
      <c r="P162" s="1">
        <v>3</v>
      </c>
    </row>
    <row r="163" spans="1:20" ht="15.75" thickBot="1" x14ac:dyDescent="0.3">
      <c r="C163" s="1"/>
      <c r="D163" s="1"/>
      <c r="G163" s="1"/>
      <c r="H163" s="1"/>
      <c r="K163" s="1"/>
      <c r="L163" s="1"/>
      <c r="O163" s="1"/>
      <c r="P163" s="1"/>
    </row>
    <row r="164" spans="1:20" x14ac:dyDescent="0.25">
      <c r="B164" s="28"/>
      <c r="C164" s="36" t="s">
        <v>23</v>
      </c>
      <c r="D164" s="31" t="s">
        <v>22</v>
      </c>
      <c r="F164" s="28"/>
      <c r="G164" s="36" t="s">
        <v>23</v>
      </c>
      <c r="H164" s="31" t="s">
        <v>22</v>
      </c>
      <c r="J164" s="28"/>
      <c r="K164" s="36" t="s">
        <v>23</v>
      </c>
      <c r="L164" s="31" t="s">
        <v>22</v>
      </c>
      <c r="N164" s="28"/>
      <c r="O164" s="36" t="s">
        <v>23</v>
      </c>
      <c r="P164" s="31" t="s">
        <v>22</v>
      </c>
    </row>
    <row r="165" spans="1:20" x14ac:dyDescent="0.25">
      <c r="B165" s="29" t="s">
        <v>20</v>
      </c>
      <c r="C165" s="32">
        <f>C156*D156+C157*D157+C158*D158+C159*D159+C160*D160+C161*D161+C162*D162</f>
        <v>5880</v>
      </c>
      <c r="D165" s="33">
        <f>C165-C151</f>
        <v>-840</v>
      </c>
      <c r="F165" s="29" t="s">
        <v>20</v>
      </c>
      <c r="G165" s="32">
        <f>G156*H156+G157*H157+G158*H158+G159*H159+G160*H160+G161*H161+G162*H162</f>
        <v>4195</v>
      </c>
      <c r="H165" s="33">
        <f>G165-G151</f>
        <v>-530</v>
      </c>
      <c r="J165" s="29" t="s">
        <v>20</v>
      </c>
      <c r="K165" s="32">
        <f>K156*L156+K157*L157+K158*L158+K159*L159+K160*L160+K161*L161+K162*L162</f>
        <v>7135</v>
      </c>
      <c r="L165" s="33">
        <f>K165-K151</f>
        <v>-1055</v>
      </c>
      <c r="N165" s="29" t="s">
        <v>20</v>
      </c>
      <c r="O165" s="32">
        <f>O156*P156+O157*P157+O158*P158+O159*P159+O160*P160+O161*P161+O162*P162</f>
        <v>2180</v>
      </c>
      <c r="P165" s="33">
        <f>O165-O151</f>
        <v>-340</v>
      </c>
    </row>
    <row r="166" spans="1:20" ht="15.75" thickBot="1" x14ac:dyDescent="0.3">
      <c r="B166" s="30" t="s">
        <v>21</v>
      </c>
      <c r="C166" s="34">
        <f>C165 / (D156+D157+D158+D159+D160+D161+D162)</f>
        <v>345.88235294117646</v>
      </c>
      <c r="D166" s="35">
        <f>C166-C145</f>
        <v>25.882352941176464</v>
      </c>
      <c r="F166" s="30" t="s">
        <v>21</v>
      </c>
      <c r="G166" s="34">
        <f>G165 / (H156+H157+H158+H159+H160+H161+H162)</f>
        <v>246.76470588235293</v>
      </c>
      <c r="H166" s="35">
        <f>G166-G145</f>
        <v>21.764705882352928</v>
      </c>
      <c r="J166" s="30" t="s">
        <v>21</v>
      </c>
      <c r="K166" s="34">
        <f>K165 / (L156+L157+L158+L159+L160+L161+L162)</f>
        <v>419.70588235294116</v>
      </c>
      <c r="L166" s="35">
        <f>K166-K145</f>
        <v>29.70588235294116</v>
      </c>
      <c r="N166" s="30" t="s">
        <v>21</v>
      </c>
      <c r="O166" s="34">
        <f>O165 / (P156+P157+P158+P159+P160+P161+P162)</f>
        <v>128.23529411764707</v>
      </c>
      <c r="P166" s="35">
        <f>O166-O145</f>
        <v>8.2352941176470722</v>
      </c>
    </row>
    <row r="168" spans="1:20" s="6" customFormat="1" x14ac:dyDescent="0.25">
      <c r="A168" s="12"/>
      <c r="B168" s="6" t="s">
        <v>5</v>
      </c>
      <c r="C168" s="5" t="s">
        <v>2</v>
      </c>
      <c r="D168" s="5" t="s">
        <v>3</v>
      </c>
      <c r="E168" s="12"/>
      <c r="F168" s="6" t="s">
        <v>5</v>
      </c>
      <c r="G168" s="5" t="s">
        <v>2</v>
      </c>
      <c r="H168" s="5" t="s">
        <v>3</v>
      </c>
      <c r="I168" s="12"/>
      <c r="J168" s="6" t="s">
        <v>5</v>
      </c>
      <c r="K168" s="5" t="s">
        <v>2</v>
      </c>
      <c r="L168" s="5" t="s">
        <v>3</v>
      </c>
      <c r="M168" s="12"/>
      <c r="N168" s="6" t="s">
        <v>5</v>
      </c>
      <c r="O168" s="5" t="s">
        <v>2</v>
      </c>
      <c r="P168" s="5" t="s">
        <v>3</v>
      </c>
      <c r="Q168" s="12"/>
      <c r="R168" s="26"/>
      <c r="S168" s="26"/>
      <c r="T168" s="26"/>
    </row>
    <row r="170" spans="1:20" x14ac:dyDescent="0.25">
      <c r="C170" s="1">
        <f>FLOOR(D137*0.5,5)</f>
        <v>215</v>
      </c>
      <c r="D170" s="1">
        <v>5</v>
      </c>
      <c r="G170" s="1">
        <f>FLOOR(H137*0.5,5)</f>
        <v>150</v>
      </c>
      <c r="H170" s="1">
        <v>5</v>
      </c>
      <c r="K170" s="1">
        <f>FLOOR(L137*0.5,5)</f>
        <v>260</v>
      </c>
      <c r="L170" s="1">
        <v>5</v>
      </c>
      <c r="O170" s="1">
        <f>FLOOR(P137*0.5,5)</f>
        <v>80</v>
      </c>
      <c r="P170" s="1">
        <v>5</v>
      </c>
    </row>
    <row r="171" spans="1:20" x14ac:dyDescent="0.25">
      <c r="C171" s="1">
        <f>FLOOR(D137*0.6,5)</f>
        <v>255</v>
      </c>
      <c r="D171" s="1">
        <v>3</v>
      </c>
      <c r="G171" s="1">
        <f>FLOOR(H137*0.6,5)</f>
        <v>180</v>
      </c>
      <c r="H171" s="1">
        <v>3</v>
      </c>
      <c r="K171" s="1">
        <f>FLOOR(L137*0.6,5)</f>
        <v>310</v>
      </c>
      <c r="L171" s="1">
        <v>3</v>
      </c>
      <c r="O171" s="1">
        <f>FLOOR(P137*0.6,5)</f>
        <v>95</v>
      </c>
      <c r="P171" s="1">
        <v>3</v>
      </c>
    </row>
    <row r="172" spans="1:20" x14ac:dyDescent="0.25">
      <c r="C172" s="1">
        <f>FLOOR(D137*0.7,5)</f>
        <v>300</v>
      </c>
      <c r="D172" s="1">
        <v>2</v>
      </c>
      <c r="G172" s="1">
        <f>FLOOR(H137*0.7,5)</f>
        <v>210</v>
      </c>
      <c r="H172" s="1">
        <v>2</v>
      </c>
      <c r="K172" s="1">
        <f>FLOOR(L137*0.7,5)</f>
        <v>360</v>
      </c>
      <c r="L172" s="1">
        <v>2</v>
      </c>
      <c r="O172" s="1">
        <f>FLOOR(P137*0.7,5)</f>
        <v>110</v>
      </c>
      <c r="P172" s="1">
        <v>2</v>
      </c>
    </row>
    <row r="173" spans="1:20" x14ac:dyDescent="0.25">
      <c r="C173" s="1">
        <f>FLOOR(D137*0.75,5)</f>
        <v>320</v>
      </c>
      <c r="D173" s="1">
        <v>1</v>
      </c>
      <c r="G173" s="1">
        <f>FLOOR(H137*0.75,5)</f>
        <v>225</v>
      </c>
      <c r="H173" s="1">
        <v>1</v>
      </c>
      <c r="K173" s="1">
        <f>FLOOR(L137*0.75,5)</f>
        <v>390</v>
      </c>
      <c r="L173" s="1">
        <v>1</v>
      </c>
      <c r="O173" s="1">
        <f>FLOOR(P137*0.75,5)</f>
        <v>120</v>
      </c>
      <c r="P173" s="1">
        <v>1</v>
      </c>
    </row>
    <row r="174" spans="1:20" x14ac:dyDescent="0.25">
      <c r="C174" s="1">
        <f>FLOOR(D137*0.8,5)</f>
        <v>340</v>
      </c>
      <c r="D174" s="1">
        <v>1</v>
      </c>
      <c r="G174" s="1">
        <f>FLOOR(H137*0.8,5)</f>
        <v>240</v>
      </c>
      <c r="H174" s="1">
        <v>1</v>
      </c>
      <c r="K174" s="1">
        <f>FLOOR(L137*0.8,5)</f>
        <v>415</v>
      </c>
      <c r="L174" s="1">
        <v>1</v>
      </c>
      <c r="O174" s="1">
        <f>FLOOR(P137*0.8,5)</f>
        <v>125</v>
      </c>
      <c r="P174" s="1">
        <v>1</v>
      </c>
    </row>
    <row r="175" spans="1:20" ht="15.75" thickBot="1" x14ac:dyDescent="0.3">
      <c r="C175" s="1">
        <f>FLOOR(D137*0.85,5)</f>
        <v>365</v>
      </c>
      <c r="D175" s="1">
        <v>1</v>
      </c>
      <c r="G175" s="1">
        <f>FLOOR(H137*0.85,5)</f>
        <v>255</v>
      </c>
      <c r="H175" s="1">
        <v>1</v>
      </c>
      <c r="K175" s="1">
        <f>FLOOR(L137*0.85,5)</f>
        <v>440</v>
      </c>
      <c r="L175" s="1">
        <v>1</v>
      </c>
      <c r="O175" s="1">
        <f>FLOOR(P137*0.85,5)</f>
        <v>135</v>
      </c>
      <c r="P175" s="1">
        <v>1</v>
      </c>
    </row>
    <row r="176" spans="1:20" ht="15.75" thickBot="1" x14ac:dyDescent="0.3">
      <c r="C176" s="1">
        <f>FLOOR(D137*0.9,5)</f>
        <v>385</v>
      </c>
      <c r="D176" s="8">
        <v>5</v>
      </c>
      <c r="G176" s="1">
        <f>FLOOR(H137*0.9,5)</f>
        <v>270</v>
      </c>
      <c r="H176" s="8">
        <v>5</v>
      </c>
      <c r="K176" s="1">
        <f>FLOOR(L137*0.9,5)</f>
        <v>465</v>
      </c>
      <c r="L176" s="8">
        <v>5</v>
      </c>
      <c r="O176" s="1">
        <f>FLOOR(P137*0.9,5)</f>
        <v>140</v>
      </c>
      <c r="P176" s="8">
        <v>5</v>
      </c>
    </row>
    <row r="177" spans="1:52" ht="15.75" thickBot="1" x14ac:dyDescent="0.3"/>
    <row r="178" spans="1:52" x14ac:dyDescent="0.25">
      <c r="B178" s="28"/>
      <c r="C178" s="36" t="s">
        <v>23</v>
      </c>
      <c r="D178" s="31" t="s">
        <v>22</v>
      </c>
      <c r="F178" s="28"/>
      <c r="G178" s="36" t="s">
        <v>23</v>
      </c>
      <c r="H178" s="31" t="s">
        <v>22</v>
      </c>
      <c r="J178" s="28"/>
      <c r="K178" s="36" t="s">
        <v>23</v>
      </c>
      <c r="L178" s="31" t="s">
        <v>22</v>
      </c>
      <c r="N178" s="28"/>
      <c r="O178" s="36" t="s">
        <v>23</v>
      </c>
      <c r="P178" s="31" t="s">
        <v>22</v>
      </c>
    </row>
    <row r="179" spans="1:52" x14ac:dyDescent="0.25">
      <c r="B179" s="29" t="s">
        <v>20</v>
      </c>
      <c r="C179" s="32">
        <f>C170*D170+C171*D171+C172*D172+C173*D173+C174*D174+C175*D175+C176*D176</f>
        <v>5390</v>
      </c>
      <c r="D179" s="33">
        <f>C179-C165</f>
        <v>-490</v>
      </c>
      <c r="F179" s="29" t="s">
        <v>20</v>
      </c>
      <c r="G179" s="32">
        <f>G170*H170+G171*H171+G172*H172+G173*H173+G174*H174+G175*H175+G176*H176</f>
        <v>3780</v>
      </c>
      <c r="H179" s="33">
        <f>G179-G165</f>
        <v>-415</v>
      </c>
      <c r="J179" s="29" t="s">
        <v>20</v>
      </c>
      <c r="K179" s="32">
        <f>K170*L170+K171*L171+K172*L172+K173*L173+K174*L174+K175*L175+K176*L176</f>
        <v>6520</v>
      </c>
      <c r="L179" s="33">
        <f>K179-K165</f>
        <v>-615</v>
      </c>
      <c r="N179" s="29" t="s">
        <v>20</v>
      </c>
      <c r="O179" s="32">
        <f>O170*P170+O171*P171+O172*P172+O173*P173+O174*P174+O175*P175+O176*P176</f>
        <v>1985</v>
      </c>
      <c r="P179" s="33">
        <f>O179-O165</f>
        <v>-195</v>
      </c>
    </row>
    <row r="180" spans="1:52" ht="15.75" thickBot="1" x14ac:dyDescent="0.3">
      <c r="B180" s="30" t="s">
        <v>21</v>
      </c>
      <c r="C180" s="34">
        <f>C179 / (D170+D171+D172+D173+D174+D175+D176)</f>
        <v>299.44444444444446</v>
      </c>
      <c r="D180" s="35">
        <f>C180-C166</f>
        <v>-46.437908496732007</v>
      </c>
      <c r="F180" s="30" t="s">
        <v>21</v>
      </c>
      <c r="G180" s="34">
        <f>G179 / (H170+H171+H172+H173+H174+H175+H176)</f>
        <v>210</v>
      </c>
      <c r="H180" s="35">
        <f>G180-G166</f>
        <v>-36.764705882352928</v>
      </c>
      <c r="J180" s="30" t="s">
        <v>21</v>
      </c>
      <c r="K180" s="34">
        <f>K179 / (L170+L171+L172+L173+L174+L175+L176)</f>
        <v>362.22222222222223</v>
      </c>
      <c r="L180" s="35">
        <f>K180-K166</f>
        <v>-57.483660130718931</v>
      </c>
      <c r="N180" s="30" t="s">
        <v>21</v>
      </c>
      <c r="O180" s="34">
        <f>O179 / (P170+P171+P172+P173+P174+P175+P176)</f>
        <v>110.27777777777777</v>
      </c>
      <c r="P180" s="35">
        <f>O180-O166</f>
        <v>-17.957516339869301</v>
      </c>
    </row>
    <row r="181" spans="1:52" ht="15.75" thickBot="1" x14ac:dyDescent="0.3"/>
    <row r="182" spans="1:52" x14ac:dyDescent="0.25">
      <c r="C182" s="14" t="s">
        <v>16</v>
      </c>
      <c r="D182" s="15">
        <f>((D176-3) *D6) +D137</f>
        <v>440</v>
      </c>
      <c r="G182" s="14" t="s">
        <v>16</v>
      </c>
      <c r="H182" s="15">
        <f>((H176-3) *H6) +H137</f>
        <v>310</v>
      </c>
      <c r="K182" s="14" t="s">
        <v>16</v>
      </c>
      <c r="L182" s="15">
        <f>((L176-3) *L6) +L137</f>
        <v>530</v>
      </c>
      <c r="O182" s="14" t="s">
        <v>16</v>
      </c>
      <c r="P182" s="15">
        <f>((P176-3) *P6) +P137</f>
        <v>166</v>
      </c>
    </row>
    <row r="183" spans="1:52" ht="15.75" thickBot="1" x14ac:dyDescent="0.3">
      <c r="C183" s="16" t="s">
        <v>17</v>
      </c>
      <c r="D183" s="17">
        <f>D182-D137</f>
        <v>10</v>
      </c>
      <c r="G183" s="16" t="s">
        <v>17</v>
      </c>
      <c r="H183" s="17">
        <f>H182-H137</f>
        <v>5</v>
      </c>
      <c r="K183" s="16" t="s">
        <v>17</v>
      </c>
      <c r="L183" s="17">
        <f>L182-L137</f>
        <v>10</v>
      </c>
      <c r="O183" s="16" t="s">
        <v>17</v>
      </c>
      <c r="P183" s="17">
        <f>P182-P137</f>
        <v>5</v>
      </c>
    </row>
    <row r="184" spans="1:52" s="11" customFormat="1" ht="30.75" customHeight="1" x14ac:dyDescent="0.25">
      <c r="B184" s="12"/>
      <c r="F184" s="12"/>
      <c r="J184" s="12"/>
      <c r="N184" s="12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</row>
    <row r="185" spans="1:52" x14ac:dyDescent="0.25">
      <c r="A185" s="25"/>
      <c r="B185" s="26"/>
      <c r="C185" s="25"/>
      <c r="D185" s="25"/>
      <c r="E185" s="25"/>
      <c r="F185" s="26"/>
      <c r="G185" s="25"/>
      <c r="H185" s="25"/>
      <c r="I185" s="25"/>
      <c r="J185" s="26"/>
      <c r="K185" s="25"/>
      <c r="L185" s="25"/>
      <c r="M185" s="25"/>
      <c r="N185" s="26"/>
      <c r="O185" s="25"/>
      <c r="P185" s="25"/>
      <c r="Q185" s="25"/>
    </row>
    <row r="186" spans="1:52" x14ac:dyDescent="0.25">
      <c r="A186" s="25"/>
      <c r="B186" s="26"/>
      <c r="C186" s="25"/>
      <c r="D186" s="25"/>
      <c r="E186" s="25"/>
      <c r="F186" s="26"/>
      <c r="G186" s="25"/>
      <c r="H186" s="25"/>
      <c r="I186" s="25"/>
      <c r="J186" s="26"/>
      <c r="K186" s="25"/>
      <c r="L186" s="25"/>
      <c r="M186" s="25"/>
      <c r="N186" s="26"/>
      <c r="O186" s="25"/>
      <c r="P186" s="25"/>
      <c r="Q186" s="25"/>
    </row>
    <row r="187" spans="1:52" x14ac:dyDescent="0.25">
      <c r="A187" s="25"/>
      <c r="B187" s="26"/>
      <c r="C187" s="25"/>
      <c r="D187" s="25"/>
      <c r="E187" s="25"/>
      <c r="F187" s="26"/>
      <c r="G187" s="25"/>
      <c r="H187" s="25"/>
      <c r="I187" s="25"/>
      <c r="J187" s="26"/>
      <c r="K187" s="25"/>
      <c r="L187" s="25"/>
      <c r="M187" s="25"/>
      <c r="N187" s="26"/>
      <c r="O187" s="25"/>
      <c r="P187" s="25"/>
      <c r="Q187" s="25"/>
    </row>
    <row r="188" spans="1:52" x14ac:dyDescent="0.25">
      <c r="A188" s="25"/>
      <c r="B188" s="26"/>
      <c r="C188" s="25"/>
      <c r="D188" s="25"/>
      <c r="E188" s="25"/>
      <c r="F188" s="26"/>
      <c r="G188" s="25"/>
      <c r="H188" s="25"/>
      <c r="I188" s="25"/>
      <c r="J188" s="26"/>
      <c r="K188" s="25"/>
      <c r="L188" s="25"/>
      <c r="M188" s="25"/>
      <c r="N188" s="26"/>
      <c r="O188" s="25"/>
      <c r="P188" s="25"/>
      <c r="Q188" s="25"/>
    </row>
    <row r="189" spans="1:52" x14ac:dyDescent="0.25">
      <c r="A189" s="25"/>
      <c r="B189" s="26"/>
      <c r="C189" s="25"/>
      <c r="D189" s="25"/>
      <c r="E189" s="25"/>
      <c r="F189" s="26"/>
      <c r="G189" s="25"/>
      <c r="H189" s="25"/>
      <c r="I189" s="25"/>
      <c r="J189" s="26"/>
      <c r="K189" s="25"/>
      <c r="L189" s="25"/>
      <c r="M189" s="25"/>
      <c r="N189" s="26"/>
      <c r="O189" s="25"/>
      <c r="P189" s="25"/>
      <c r="Q189" s="25"/>
    </row>
    <row r="190" spans="1:52" x14ac:dyDescent="0.25">
      <c r="A190" s="25"/>
      <c r="B190" s="26"/>
      <c r="C190" s="25"/>
      <c r="D190" s="25"/>
      <c r="E190" s="25"/>
      <c r="F190" s="26"/>
      <c r="G190" s="25"/>
      <c r="H190" s="25"/>
      <c r="I190" s="25"/>
      <c r="J190" s="26"/>
      <c r="K190" s="25"/>
      <c r="L190" s="25"/>
      <c r="M190" s="25"/>
      <c r="N190" s="26"/>
      <c r="O190" s="25"/>
      <c r="P190" s="25"/>
      <c r="Q190" s="25"/>
    </row>
    <row r="191" spans="1:52" x14ac:dyDescent="0.25">
      <c r="A191" s="25"/>
      <c r="B191" s="26"/>
      <c r="C191" s="25"/>
      <c r="D191" s="25"/>
      <c r="E191" s="25"/>
      <c r="F191" s="26"/>
      <c r="G191" s="25"/>
      <c r="H191" s="25"/>
      <c r="I191" s="25"/>
      <c r="J191" s="26"/>
      <c r="K191" s="25"/>
      <c r="L191" s="25"/>
      <c r="M191" s="25"/>
      <c r="N191" s="26"/>
      <c r="O191" s="25"/>
      <c r="P191" s="25"/>
      <c r="Q191" s="25"/>
    </row>
    <row r="192" spans="1:52" x14ac:dyDescent="0.25">
      <c r="A192" s="25"/>
      <c r="B192" s="26"/>
      <c r="C192" s="25"/>
      <c r="D192" s="25"/>
      <c r="E192" s="25"/>
      <c r="F192" s="26"/>
      <c r="G192" s="25"/>
      <c r="H192" s="25"/>
      <c r="I192" s="25"/>
      <c r="J192" s="26"/>
      <c r="K192" s="25"/>
      <c r="L192" s="25"/>
      <c r="M192" s="25"/>
      <c r="N192" s="26"/>
      <c r="O192" s="25"/>
      <c r="P192" s="25"/>
      <c r="Q192" s="25"/>
    </row>
    <row r="193" spans="1:17" x14ac:dyDescent="0.25">
      <c r="A193" s="25"/>
      <c r="B193" s="26"/>
      <c r="C193" s="25"/>
      <c r="D193" s="25"/>
      <c r="E193" s="25"/>
      <c r="F193" s="26"/>
      <c r="G193" s="25"/>
      <c r="H193" s="25"/>
      <c r="I193" s="25"/>
      <c r="J193" s="26"/>
      <c r="K193" s="25"/>
      <c r="L193" s="25"/>
      <c r="M193" s="25"/>
      <c r="N193" s="26"/>
      <c r="O193" s="25"/>
      <c r="P193" s="25"/>
      <c r="Q193" s="25"/>
    </row>
    <row r="194" spans="1:17" x14ac:dyDescent="0.25">
      <c r="A194" s="25"/>
      <c r="B194" s="26"/>
      <c r="C194" s="25"/>
      <c r="D194" s="25"/>
      <c r="E194" s="25"/>
      <c r="F194" s="26"/>
      <c r="G194" s="25"/>
      <c r="H194" s="25"/>
      <c r="I194" s="25"/>
      <c r="J194" s="26"/>
      <c r="K194" s="25"/>
      <c r="L194" s="25"/>
      <c r="M194" s="25"/>
      <c r="N194" s="26"/>
      <c r="O194" s="25"/>
      <c r="P194" s="25"/>
      <c r="Q194" s="25"/>
    </row>
    <row r="195" spans="1:17" x14ac:dyDescent="0.25">
      <c r="A195" s="25"/>
      <c r="B195" s="26"/>
      <c r="C195" s="25"/>
      <c r="D195" s="25"/>
      <c r="E195" s="25"/>
      <c r="F195" s="26"/>
      <c r="G195" s="25"/>
      <c r="H195" s="25"/>
      <c r="I195" s="25"/>
      <c r="J195" s="26"/>
      <c r="K195" s="25"/>
      <c r="L195" s="25"/>
      <c r="M195" s="25"/>
      <c r="N195" s="26"/>
      <c r="O195" s="25"/>
      <c r="P195" s="25"/>
      <c r="Q195" s="25"/>
    </row>
    <row r="196" spans="1:17" x14ac:dyDescent="0.25">
      <c r="A196" s="25"/>
      <c r="B196" s="26"/>
      <c r="C196" s="25"/>
      <c r="D196" s="25"/>
      <c r="E196" s="25"/>
      <c r="F196" s="26"/>
      <c r="G196" s="25"/>
      <c r="H196" s="25"/>
      <c r="I196" s="25"/>
      <c r="J196" s="26"/>
      <c r="K196" s="25"/>
      <c r="L196" s="25"/>
      <c r="M196" s="25"/>
      <c r="N196" s="26"/>
      <c r="O196" s="25"/>
      <c r="P196" s="25"/>
      <c r="Q196" s="25"/>
    </row>
    <row r="197" spans="1:17" x14ac:dyDescent="0.25">
      <c r="A197" s="25"/>
      <c r="B197" s="26"/>
      <c r="C197" s="25"/>
      <c r="D197" s="25"/>
      <c r="E197" s="25"/>
      <c r="F197" s="26"/>
      <c r="G197" s="25"/>
      <c r="H197" s="25"/>
      <c r="I197" s="25"/>
      <c r="J197" s="26"/>
      <c r="K197" s="25"/>
      <c r="L197" s="25"/>
      <c r="M197" s="25"/>
      <c r="N197" s="26"/>
      <c r="O197" s="25"/>
      <c r="P197" s="25"/>
      <c r="Q197" s="25"/>
    </row>
    <row r="198" spans="1:17" x14ac:dyDescent="0.25">
      <c r="A198" s="25"/>
      <c r="B198" s="26"/>
      <c r="C198" s="25"/>
      <c r="D198" s="25"/>
      <c r="E198" s="25"/>
      <c r="F198" s="26"/>
      <c r="G198" s="25"/>
      <c r="H198" s="25"/>
      <c r="I198" s="25"/>
      <c r="J198" s="26"/>
      <c r="K198" s="25"/>
      <c r="L198" s="25"/>
      <c r="M198" s="25"/>
      <c r="N198" s="26"/>
      <c r="O198" s="25"/>
      <c r="P198" s="25"/>
      <c r="Q198" s="25"/>
    </row>
    <row r="199" spans="1:17" x14ac:dyDescent="0.25">
      <c r="A199" s="25"/>
      <c r="B199" s="26"/>
      <c r="C199" s="25"/>
      <c r="D199" s="25"/>
      <c r="E199" s="25"/>
      <c r="F199" s="26"/>
      <c r="G199" s="25"/>
      <c r="H199" s="25"/>
      <c r="I199" s="25"/>
      <c r="J199" s="26"/>
      <c r="K199" s="25"/>
      <c r="L199" s="25"/>
      <c r="M199" s="25"/>
      <c r="N199" s="26"/>
      <c r="O199" s="25"/>
      <c r="P199" s="25"/>
      <c r="Q199" s="25"/>
    </row>
    <row r="200" spans="1:17" x14ac:dyDescent="0.25">
      <c r="A200" s="25"/>
      <c r="B200" s="26"/>
      <c r="C200" s="25"/>
      <c r="D200" s="25"/>
      <c r="E200" s="25"/>
      <c r="F200" s="26"/>
      <c r="G200" s="25"/>
      <c r="H200" s="25"/>
      <c r="I200" s="25"/>
      <c r="J200" s="26"/>
      <c r="K200" s="25"/>
      <c r="L200" s="25"/>
      <c r="M200" s="25"/>
      <c r="N200" s="26"/>
      <c r="O200" s="25"/>
      <c r="P200" s="25"/>
      <c r="Q200" s="25"/>
    </row>
    <row r="201" spans="1:17" x14ac:dyDescent="0.25">
      <c r="A201" s="25"/>
      <c r="B201" s="26"/>
      <c r="C201" s="25"/>
      <c r="D201" s="25"/>
      <c r="E201" s="25"/>
      <c r="F201" s="26"/>
      <c r="G201" s="25"/>
      <c r="H201" s="25"/>
      <c r="I201" s="25"/>
      <c r="J201" s="26"/>
      <c r="K201" s="25"/>
      <c r="L201" s="25"/>
      <c r="M201" s="25"/>
      <c r="N201" s="26"/>
      <c r="O201" s="25"/>
      <c r="P201" s="25"/>
      <c r="Q201" s="25"/>
    </row>
    <row r="202" spans="1:17" x14ac:dyDescent="0.25">
      <c r="A202" s="25"/>
      <c r="B202" s="26"/>
      <c r="C202" s="25"/>
      <c r="D202" s="25"/>
      <c r="E202" s="25"/>
      <c r="F202" s="26"/>
      <c r="G202" s="25"/>
      <c r="H202" s="25"/>
      <c r="I202" s="25"/>
      <c r="J202" s="26"/>
      <c r="K202" s="25"/>
      <c r="L202" s="25"/>
      <c r="M202" s="25"/>
      <c r="N202" s="26"/>
      <c r="O202" s="25"/>
      <c r="P202" s="25"/>
      <c r="Q202" s="25"/>
    </row>
    <row r="203" spans="1:17" x14ac:dyDescent="0.25">
      <c r="A203" s="25"/>
      <c r="B203" s="26"/>
      <c r="C203" s="25"/>
      <c r="D203" s="25"/>
      <c r="E203" s="25"/>
      <c r="F203" s="26"/>
      <c r="G203" s="25"/>
      <c r="H203" s="25"/>
      <c r="I203" s="25"/>
      <c r="J203" s="26"/>
      <c r="K203" s="25"/>
      <c r="L203" s="25"/>
      <c r="M203" s="25"/>
      <c r="N203" s="26"/>
      <c r="O203" s="25"/>
      <c r="P203" s="25"/>
      <c r="Q203" s="25"/>
    </row>
    <row r="204" spans="1:17" x14ac:dyDescent="0.25">
      <c r="A204" s="25"/>
      <c r="B204" s="26"/>
      <c r="C204" s="25"/>
      <c r="D204" s="25"/>
      <c r="E204" s="25"/>
      <c r="F204" s="26"/>
      <c r="G204" s="25"/>
      <c r="H204" s="25"/>
      <c r="I204" s="25"/>
      <c r="J204" s="26"/>
      <c r="K204" s="25"/>
      <c r="L204" s="25"/>
      <c r="M204" s="25"/>
      <c r="N204" s="26"/>
      <c r="O204" s="25"/>
      <c r="P204" s="25"/>
      <c r="Q204" s="25"/>
    </row>
    <row r="205" spans="1:17" x14ac:dyDescent="0.25">
      <c r="A205" s="25"/>
      <c r="B205" s="26"/>
      <c r="C205" s="25"/>
      <c r="D205" s="25"/>
      <c r="E205" s="25"/>
      <c r="F205" s="26"/>
      <c r="G205" s="25"/>
      <c r="H205" s="25"/>
      <c r="I205" s="25"/>
      <c r="J205" s="26"/>
      <c r="K205" s="25"/>
      <c r="L205" s="25"/>
      <c r="M205" s="25"/>
      <c r="N205" s="26"/>
      <c r="O205" s="25"/>
      <c r="P205" s="25"/>
      <c r="Q205" s="25"/>
    </row>
    <row r="206" spans="1:17" x14ac:dyDescent="0.25">
      <c r="A206" s="25"/>
      <c r="B206" s="26"/>
      <c r="C206" s="25"/>
      <c r="D206" s="25"/>
      <c r="E206" s="25"/>
      <c r="F206" s="26"/>
      <c r="G206" s="25"/>
      <c r="H206" s="25"/>
      <c r="I206" s="25"/>
      <c r="J206" s="26"/>
      <c r="K206" s="25"/>
      <c r="L206" s="25"/>
      <c r="M206" s="25"/>
      <c r="N206" s="26"/>
      <c r="O206" s="25"/>
      <c r="P206" s="25"/>
      <c r="Q206" s="25"/>
    </row>
    <row r="207" spans="1:17" x14ac:dyDescent="0.25">
      <c r="A207" s="25"/>
      <c r="B207" s="26"/>
      <c r="C207" s="25"/>
      <c r="D207" s="25"/>
      <c r="E207" s="25"/>
      <c r="F207" s="26"/>
      <c r="G207" s="25"/>
      <c r="H207" s="25"/>
      <c r="I207" s="25"/>
      <c r="J207" s="26"/>
      <c r="K207" s="25"/>
      <c r="L207" s="25"/>
      <c r="M207" s="25"/>
      <c r="N207" s="26"/>
      <c r="O207" s="25"/>
      <c r="P207" s="25"/>
      <c r="Q207" s="25"/>
    </row>
    <row r="208" spans="1:17" x14ac:dyDescent="0.25">
      <c r="A208" s="25"/>
      <c r="B208" s="26"/>
      <c r="C208" s="25"/>
      <c r="D208" s="25"/>
      <c r="E208" s="25"/>
      <c r="F208" s="26"/>
      <c r="G208" s="25"/>
      <c r="H208" s="25"/>
      <c r="I208" s="25"/>
      <c r="J208" s="26"/>
      <c r="K208" s="25"/>
      <c r="L208" s="25"/>
      <c r="M208" s="25"/>
      <c r="N208" s="26"/>
      <c r="O208" s="25"/>
      <c r="P208" s="25"/>
      <c r="Q208" s="25"/>
    </row>
    <row r="209" spans="1:17" x14ac:dyDescent="0.25">
      <c r="A209" s="25"/>
      <c r="B209" s="26"/>
      <c r="C209" s="25"/>
      <c r="D209" s="25"/>
      <c r="E209" s="25"/>
      <c r="F209" s="26"/>
      <c r="G209" s="25"/>
      <c r="H209" s="25"/>
      <c r="I209" s="25"/>
      <c r="J209" s="26"/>
      <c r="K209" s="25"/>
      <c r="L209" s="25"/>
      <c r="M209" s="25"/>
      <c r="N209" s="26"/>
      <c r="O209" s="25"/>
      <c r="P209" s="25"/>
      <c r="Q209" s="25"/>
    </row>
    <row r="210" spans="1:17" x14ac:dyDescent="0.25">
      <c r="A210" s="25"/>
      <c r="B210" s="26"/>
      <c r="C210" s="25"/>
      <c r="D210" s="25"/>
      <c r="E210" s="25"/>
      <c r="F210" s="26"/>
      <c r="G210" s="25"/>
      <c r="H210" s="25"/>
      <c r="I210" s="25"/>
      <c r="J210" s="26"/>
      <c r="K210" s="25"/>
      <c r="L210" s="25"/>
      <c r="M210" s="25"/>
      <c r="N210" s="26"/>
      <c r="O210" s="25"/>
      <c r="P210" s="25"/>
      <c r="Q210" s="25"/>
    </row>
    <row r="211" spans="1:17" x14ac:dyDescent="0.25">
      <c r="A211" s="25"/>
      <c r="B211" s="26"/>
      <c r="C211" s="25"/>
      <c r="D211" s="25"/>
      <c r="E211" s="25"/>
      <c r="F211" s="26"/>
      <c r="G211" s="25"/>
      <c r="H211" s="25"/>
      <c r="I211" s="25"/>
      <c r="J211" s="26"/>
      <c r="K211" s="25"/>
      <c r="L211" s="25"/>
      <c r="M211" s="25"/>
      <c r="N211" s="26"/>
      <c r="O211" s="25"/>
      <c r="P211" s="25"/>
      <c r="Q211" s="25"/>
    </row>
    <row r="212" spans="1:17" x14ac:dyDescent="0.25">
      <c r="A212" s="25"/>
      <c r="B212" s="26"/>
      <c r="C212" s="25"/>
      <c r="D212" s="25"/>
      <c r="E212" s="25"/>
      <c r="F212" s="26"/>
      <c r="G212" s="25"/>
      <c r="H212" s="25"/>
      <c r="I212" s="25"/>
      <c r="J212" s="26"/>
      <c r="K212" s="25"/>
      <c r="L212" s="25"/>
      <c r="M212" s="25"/>
      <c r="N212" s="26"/>
      <c r="O212" s="25"/>
      <c r="P212" s="25"/>
      <c r="Q212" s="25"/>
    </row>
    <row r="213" spans="1:17" x14ac:dyDescent="0.25">
      <c r="A213" s="25"/>
      <c r="B213" s="26"/>
      <c r="C213" s="25"/>
      <c r="D213" s="25"/>
      <c r="E213" s="25"/>
      <c r="F213" s="26"/>
      <c r="G213" s="25"/>
      <c r="H213" s="25"/>
      <c r="I213" s="25"/>
      <c r="J213" s="26"/>
      <c r="K213" s="25"/>
      <c r="L213" s="25"/>
      <c r="M213" s="25"/>
      <c r="N213" s="26"/>
      <c r="O213" s="25"/>
      <c r="P213" s="25"/>
      <c r="Q213" s="25"/>
    </row>
    <row r="214" spans="1:17" x14ac:dyDescent="0.25">
      <c r="A214" s="25"/>
      <c r="B214" s="26"/>
      <c r="C214" s="25"/>
      <c r="D214" s="25"/>
      <c r="E214" s="25"/>
      <c r="F214" s="26"/>
      <c r="G214" s="25"/>
      <c r="H214" s="25"/>
      <c r="I214" s="25"/>
      <c r="J214" s="26"/>
      <c r="K214" s="25"/>
      <c r="L214" s="25"/>
      <c r="M214" s="25"/>
      <c r="N214" s="26"/>
      <c r="O214" s="25"/>
      <c r="P214" s="25"/>
      <c r="Q214" s="25"/>
    </row>
    <row r="215" spans="1:17" x14ac:dyDescent="0.25">
      <c r="A215" s="25"/>
      <c r="B215" s="26"/>
      <c r="C215" s="25"/>
      <c r="D215" s="25"/>
      <c r="E215" s="25"/>
      <c r="F215" s="26"/>
      <c r="G215" s="25"/>
      <c r="H215" s="25"/>
      <c r="I215" s="25"/>
      <c r="J215" s="26"/>
      <c r="K215" s="25"/>
      <c r="L215" s="25"/>
      <c r="M215" s="25"/>
      <c r="N215" s="26"/>
      <c r="O215" s="25"/>
      <c r="P215" s="25"/>
      <c r="Q215" s="25"/>
    </row>
    <row r="216" spans="1:17" x14ac:dyDescent="0.25">
      <c r="A216" s="25"/>
      <c r="B216" s="26"/>
      <c r="C216" s="25"/>
      <c r="D216" s="25"/>
      <c r="E216" s="25"/>
      <c r="F216" s="26"/>
      <c r="G216" s="25"/>
      <c r="H216" s="25"/>
      <c r="I216" s="25"/>
      <c r="J216" s="26"/>
      <c r="K216" s="25"/>
      <c r="L216" s="25"/>
      <c r="M216" s="25"/>
      <c r="N216" s="26"/>
      <c r="O216" s="25"/>
      <c r="P216" s="25"/>
      <c r="Q216" s="25"/>
    </row>
    <row r="217" spans="1:17" x14ac:dyDescent="0.25">
      <c r="A217" s="25"/>
      <c r="B217" s="26"/>
      <c r="C217" s="25"/>
      <c r="D217" s="25"/>
      <c r="E217" s="25"/>
      <c r="F217" s="26"/>
      <c r="G217" s="25"/>
      <c r="H217" s="25"/>
      <c r="I217" s="25"/>
      <c r="J217" s="26"/>
      <c r="K217" s="25"/>
      <c r="L217" s="25"/>
      <c r="M217" s="25"/>
      <c r="N217" s="26"/>
      <c r="O217" s="25"/>
      <c r="P217" s="25"/>
      <c r="Q217" s="25"/>
    </row>
    <row r="218" spans="1:17" x14ac:dyDescent="0.25">
      <c r="A218" s="25"/>
      <c r="B218" s="26"/>
      <c r="C218" s="25"/>
      <c r="D218" s="25"/>
      <c r="E218" s="25"/>
      <c r="F218" s="26"/>
      <c r="G218" s="25"/>
      <c r="H218" s="25"/>
      <c r="I218" s="25"/>
      <c r="J218" s="26"/>
      <c r="K218" s="25"/>
      <c r="L218" s="25"/>
      <c r="M218" s="25"/>
      <c r="N218" s="26"/>
      <c r="O218" s="25"/>
      <c r="P218" s="25"/>
      <c r="Q218" s="25"/>
    </row>
    <row r="219" spans="1:17" x14ac:dyDescent="0.25">
      <c r="A219" s="25"/>
      <c r="B219" s="26"/>
      <c r="C219" s="25"/>
      <c r="D219" s="25"/>
      <c r="E219" s="25"/>
      <c r="F219" s="26"/>
      <c r="G219" s="25"/>
      <c r="H219" s="25"/>
      <c r="I219" s="25"/>
      <c r="J219" s="26"/>
      <c r="K219" s="25"/>
      <c r="L219" s="25"/>
      <c r="M219" s="25"/>
      <c r="N219" s="26"/>
      <c r="O219" s="25"/>
      <c r="P219" s="25"/>
      <c r="Q219" s="25"/>
    </row>
    <row r="220" spans="1:17" x14ac:dyDescent="0.25">
      <c r="A220" s="25"/>
      <c r="B220" s="26"/>
      <c r="C220" s="25"/>
      <c r="D220" s="25"/>
      <c r="E220" s="25"/>
      <c r="F220" s="26"/>
      <c r="G220" s="25"/>
      <c r="H220" s="25"/>
      <c r="I220" s="25"/>
      <c r="J220" s="26"/>
      <c r="K220" s="25"/>
      <c r="L220" s="25"/>
      <c r="M220" s="25"/>
      <c r="N220" s="26"/>
      <c r="O220" s="25"/>
      <c r="P220" s="25"/>
      <c r="Q220" s="25"/>
    </row>
    <row r="221" spans="1:17" x14ac:dyDescent="0.25">
      <c r="A221" s="25"/>
      <c r="B221" s="26"/>
      <c r="C221" s="25"/>
      <c r="D221" s="25"/>
      <c r="E221" s="25"/>
      <c r="F221" s="26"/>
      <c r="G221" s="25"/>
      <c r="H221" s="25"/>
      <c r="I221" s="25"/>
      <c r="J221" s="26"/>
      <c r="K221" s="25"/>
      <c r="L221" s="25"/>
      <c r="M221" s="25"/>
      <c r="N221" s="26"/>
      <c r="O221" s="25"/>
      <c r="P221" s="25"/>
      <c r="Q221" s="25"/>
    </row>
    <row r="222" spans="1:17" x14ac:dyDescent="0.25">
      <c r="A222" s="25"/>
      <c r="B222" s="26"/>
      <c r="C222" s="25"/>
      <c r="D222" s="25"/>
      <c r="E222" s="25"/>
      <c r="F222" s="26"/>
      <c r="G222" s="25"/>
      <c r="H222" s="25"/>
      <c r="I222" s="25"/>
      <c r="J222" s="26"/>
      <c r="K222" s="25"/>
      <c r="L222" s="25"/>
      <c r="M222" s="25"/>
      <c r="N222" s="26"/>
      <c r="O222" s="25"/>
      <c r="P222" s="25"/>
      <c r="Q222" s="25"/>
    </row>
    <row r="223" spans="1:17" x14ac:dyDescent="0.25">
      <c r="A223" s="25"/>
      <c r="B223" s="26"/>
      <c r="C223" s="25"/>
      <c r="D223" s="25"/>
      <c r="E223" s="25"/>
      <c r="F223" s="26"/>
      <c r="G223" s="25"/>
      <c r="H223" s="25"/>
      <c r="I223" s="25"/>
      <c r="J223" s="26"/>
      <c r="K223" s="25"/>
      <c r="L223" s="25"/>
      <c r="M223" s="25"/>
      <c r="N223" s="26"/>
      <c r="O223" s="25"/>
      <c r="P223" s="25"/>
      <c r="Q223" s="25"/>
    </row>
    <row r="224" spans="1:17" x14ac:dyDescent="0.25">
      <c r="A224" s="25"/>
      <c r="B224" s="26"/>
      <c r="C224" s="25"/>
      <c r="D224" s="25"/>
      <c r="E224" s="25"/>
      <c r="F224" s="26"/>
      <c r="G224" s="25"/>
      <c r="H224" s="25"/>
      <c r="I224" s="25"/>
      <c r="J224" s="26"/>
      <c r="K224" s="25"/>
      <c r="L224" s="25"/>
      <c r="M224" s="25"/>
      <c r="N224" s="26"/>
      <c r="O224" s="25"/>
      <c r="P224" s="25"/>
      <c r="Q224" s="25"/>
    </row>
    <row r="225" spans="1:17" x14ac:dyDescent="0.25">
      <c r="A225" s="25"/>
      <c r="B225" s="26"/>
      <c r="C225" s="25"/>
      <c r="D225" s="25"/>
      <c r="E225" s="25"/>
      <c r="F225" s="26"/>
      <c r="G225" s="25"/>
      <c r="H225" s="25"/>
      <c r="I225" s="25"/>
      <c r="J225" s="26"/>
      <c r="K225" s="25"/>
      <c r="L225" s="25"/>
      <c r="M225" s="25"/>
      <c r="N225" s="26"/>
      <c r="O225" s="25"/>
      <c r="P225" s="25"/>
      <c r="Q225" s="25"/>
    </row>
    <row r="226" spans="1:17" x14ac:dyDescent="0.25">
      <c r="A226" s="25"/>
      <c r="B226" s="26"/>
      <c r="C226" s="25"/>
      <c r="D226" s="25"/>
      <c r="E226" s="25"/>
      <c r="F226" s="26"/>
      <c r="G226" s="25"/>
      <c r="H226" s="25"/>
      <c r="I226" s="25"/>
      <c r="J226" s="26"/>
      <c r="K226" s="25"/>
      <c r="L226" s="25"/>
      <c r="M226" s="25"/>
      <c r="N226" s="26"/>
      <c r="O226" s="25"/>
      <c r="P226" s="25"/>
      <c r="Q226" s="25"/>
    </row>
    <row r="227" spans="1:17" x14ac:dyDescent="0.25">
      <c r="A227" s="25"/>
      <c r="B227" s="26"/>
      <c r="C227" s="25"/>
      <c r="D227" s="25"/>
      <c r="E227" s="25"/>
      <c r="F227" s="26"/>
      <c r="G227" s="25"/>
      <c r="H227" s="25"/>
      <c r="I227" s="25"/>
      <c r="J227" s="26"/>
      <c r="K227" s="25"/>
      <c r="L227" s="25"/>
      <c r="M227" s="25"/>
      <c r="N227" s="26"/>
      <c r="O227" s="25"/>
      <c r="P227" s="25"/>
      <c r="Q227" s="25"/>
    </row>
    <row r="228" spans="1:17" x14ac:dyDescent="0.25">
      <c r="A228" s="25"/>
      <c r="B228" s="26"/>
      <c r="C228" s="25"/>
      <c r="D228" s="25"/>
      <c r="E228" s="25"/>
      <c r="F228" s="26"/>
      <c r="G228" s="25"/>
      <c r="H228" s="25"/>
      <c r="I228" s="25"/>
      <c r="J228" s="26"/>
      <c r="K228" s="25"/>
      <c r="L228" s="25"/>
      <c r="M228" s="25"/>
      <c r="N228" s="26"/>
      <c r="O228" s="25"/>
      <c r="P228" s="25"/>
      <c r="Q228" s="25"/>
    </row>
    <row r="229" spans="1:17" x14ac:dyDescent="0.25">
      <c r="A229" s="25"/>
      <c r="B229" s="26"/>
      <c r="C229" s="25"/>
      <c r="D229" s="25"/>
      <c r="E229" s="25"/>
      <c r="F229" s="26"/>
      <c r="G229" s="25"/>
      <c r="H229" s="25"/>
      <c r="I229" s="25"/>
      <c r="J229" s="26"/>
      <c r="K229" s="25"/>
      <c r="L229" s="25"/>
      <c r="M229" s="25"/>
      <c r="N229" s="26"/>
      <c r="O229" s="25"/>
      <c r="P229" s="25"/>
      <c r="Q229" s="25"/>
    </row>
    <row r="230" spans="1:17" x14ac:dyDescent="0.25">
      <c r="A230" s="25"/>
      <c r="B230" s="26"/>
      <c r="C230" s="25"/>
      <c r="D230" s="25"/>
      <c r="E230" s="25"/>
      <c r="F230" s="26"/>
      <c r="G230" s="25"/>
      <c r="H230" s="25"/>
      <c r="I230" s="25"/>
      <c r="J230" s="26"/>
      <c r="K230" s="25"/>
      <c r="L230" s="25"/>
      <c r="M230" s="25"/>
      <c r="N230" s="26"/>
      <c r="O230" s="25"/>
      <c r="P230" s="25"/>
      <c r="Q230" s="25"/>
    </row>
    <row r="231" spans="1:17" x14ac:dyDescent="0.25">
      <c r="A231" s="25"/>
      <c r="B231" s="26"/>
      <c r="C231" s="25"/>
      <c r="D231" s="25"/>
      <c r="E231" s="25"/>
      <c r="F231" s="26"/>
      <c r="G231" s="25"/>
      <c r="H231" s="25"/>
      <c r="I231" s="25"/>
      <c r="J231" s="26"/>
      <c r="K231" s="25"/>
      <c r="L231" s="25"/>
      <c r="M231" s="25"/>
      <c r="N231" s="26"/>
      <c r="O231" s="25"/>
      <c r="P231" s="25"/>
      <c r="Q231" s="25"/>
    </row>
    <row r="232" spans="1:17" x14ac:dyDescent="0.25">
      <c r="A232" s="25"/>
      <c r="B232" s="26"/>
      <c r="C232" s="25"/>
      <c r="D232" s="25"/>
      <c r="E232" s="25"/>
      <c r="F232" s="26"/>
      <c r="G232" s="25"/>
      <c r="H232" s="25"/>
      <c r="I232" s="25"/>
      <c r="J232" s="26"/>
      <c r="K232" s="25"/>
      <c r="L232" s="25"/>
      <c r="M232" s="25"/>
      <c r="N232" s="26"/>
      <c r="O232" s="25"/>
      <c r="P232" s="25"/>
      <c r="Q232" s="25"/>
    </row>
    <row r="233" spans="1:17" x14ac:dyDescent="0.25">
      <c r="A233" s="25"/>
      <c r="B233" s="26"/>
      <c r="C233" s="25"/>
      <c r="D233" s="25"/>
      <c r="E233" s="25"/>
      <c r="F233" s="26"/>
      <c r="G233" s="25"/>
      <c r="H233" s="25"/>
      <c r="I233" s="25"/>
      <c r="J233" s="26"/>
      <c r="K233" s="25"/>
      <c r="L233" s="25"/>
      <c r="M233" s="25"/>
      <c r="N233" s="26"/>
      <c r="O233" s="25"/>
      <c r="P233" s="25"/>
      <c r="Q233" s="25"/>
    </row>
    <row r="234" spans="1:17" x14ac:dyDescent="0.25">
      <c r="A234" s="25"/>
      <c r="B234" s="26"/>
      <c r="C234" s="25"/>
      <c r="D234" s="25"/>
      <c r="E234" s="25"/>
      <c r="F234" s="26"/>
      <c r="G234" s="25"/>
      <c r="H234" s="25"/>
      <c r="I234" s="25"/>
      <c r="J234" s="26"/>
      <c r="K234" s="25"/>
      <c r="L234" s="25"/>
      <c r="M234" s="25"/>
      <c r="N234" s="26"/>
      <c r="O234" s="25"/>
      <c r="P234" s="25"/>
      <c r="Q234" s="25"/>
    </row>
    <row r="235" spans="1:17" x14ac:dyDescent="0.25">
      <c r="A235" s="25"/>
      <c r="B235" s="26"/>
      <c r="C235" s="25"/>
      <c r="D235" s="25"/>
      <c r="E235" s="25"/>
      <c r="F235" s="26"/>
      <c r="G235" s="25"/>
      <c r="H235" s="25"/>
      <c r="I235" s="25"/>
      <c r="J235" s="26"/>
      <c r="K235" s="25"/>
      <c r="L235" s="25"/>
      <c r="M235" s="25"/>
      <c r="N235" s="26"/>
      <c r="O235" s="25"/>
      <c r="P235" s="25"/>
      <c r="Q235" s="25"/>
    </row>
    <row r="236" spans="1:17" x14ac:dyDescent="0.25">
      <c r="A236" s="25"/>
      <c r="B236" s="26"/>
      <c r="C236" s="25"/>
      <c r="D236" s="25"/>
      <c r="E236" s="25"/>
      <c r="F236" s="26"/>
      <c r="G236" s="25"/>
      <c r="H236" s="25"/>
      <c r="I236" s="25"/>
      <c r="J236" s="26"/>
      <c r="K236" s="25"/>
      <c r="L236" s="25"/>
      <c r="M236" s="25"/>
      <c r="N236" s="26"/>
      <c r="O236" s="25"/>
      <c r="P236" s="25"/>
      <c r="Q236" s="25"/>
    </row>
    <row r="237" spans="1:17" x14ac:dyDescent="0.25">
      <c r="A237" s="25"/>
      <c r="B237" s="26"/>
      <c r="C237" s="25"/>
      <c r="D237" s="25"/>
      <c r="E237" s="25"/>
      <c r="F237" s="26"/>
      <c r="G237" s="25"/>
      <c r="H237" s="25"/>
      <c r="I237" s="25"/>
      <c r="J237" s="26"/>
      <c r="K237" s="25"/>
      <c r="L237" s="25"/>
      <c r="M237" s="25"/>
      <c r="N237" s="26"/>
      <c r="O237" s="25"/>
      <c r="P237" s="25"/>
      <c r="Q237" s="25"/>
    </row>
    <row r="238" spans="1:17" x14ac:dyDescent="0.25">
      <c r="A238" s="25"/>
      <c r="B238" s="26"/>
      <c r="C238" s="25"/>
      <c r="D238" s="25"/>
      <c r="E238" s="25"/>
      <c r="F238" s="26"/>
      <c r="G238" s="25"/>
      <c r="H238" s="25"/>
      <c r="I238" s="25"/>
      <c r="J238" s="26"/>
      <c r="K238" s="25"/>
      <c r="L238" s="25"/>
      <c r="M238" s="25"/>
      <c r="N238" s="26"/>
      <c r="O238" s="25"/>
      <c r="P238" s="25"/>
      <c r="Q238" s="25"/>
    </row>
    <row r="239" spans="1:17" x14ac:dyDescent="0.25">
      <c r="A239" s="25"/>
      <c r="B239" s="26"/>
      <c r="C239" s="25"/>
      <c r="D239" s="25"/>
      <c r="E239" s="25"/>
      <c r="F239" s="26"/>
      <c r="G239" s="25"/>
      <c r="H239" s="25"/>
      <c r="I239" s="25"/>
      <c r="J239" s="26"/>
      <c r="K239" s="25"/>
      <c r="L239" s="25"/>
      <c r="M239" s="25"/>
      <c r="N239" s="26"/>
      <c r="O239" s="25"/>
      <c r="P239" s="25"/>
      <c r="Q239" s="25"/>
    </row>
    <row r="240" spans="1:17" x14ac:dyDescent="0.25">
      <c r="A240" s="25"/>
      <c r="B240" s="26"/>
      <c r="C240" s="25"/>
      <c r="D240" s="25"/>
      <c r="E240" s="25"/>
      <c r="F240" s="26"/>
      <c r="G240" s="25"/>
      <c r="H240" s="25"/>
      <c r="I240" s="25"/>
      <c r="J240" s="26"/>
      <c r="K240" s="25"/>
      <c r="L240" s="25"/>
      <c r="M240" s="25"/>
      <c r="N240" s="26"/>
      <c r="O240" s="25"/>
      <c r="P240" s="25"/>
      <c r="Q240" s="25"/>
    </row>
    <row r="241" spans="1:17" x14ac:dyDescent="0.25">
      <c r="A241" s="25"/>
      <c r="B241" s="26"/>
      <c r="C241" s="25"/>
      <c r="D241" s="25"/>
      <c r="E241" s="25"/>
      <c r="F241" s="26"/>
      <c r="G241" s="25"/>
      <c r="H241" s="25"/>
      <c r="I241" s="25"/>
      <c r="J241" s="26"/>
      <c r="K241" s="25"/>
      <c r="L241" s="25"/>
      <c r="M241" s="25"/>
      <c r="N241" s="26"/>
      <c r="O241" s="25"/>
      <c r="P241" s="25"/>
      <c r="Q241" s="25"/>
    </row>
    <row r="242" spans="1:17" x14ac:dyDescent="0.25">
      <c r="A242" s="25"/>
      <c r="B242" s="26"/>
      <c r="C242" s="25"/>
      <c r="D242" s="25"/>
      <c r="E242" s="25"/>
      <c r="F242" s="26"/>
      <c r="G242" s="25"/>
      <c r="H242" s="25"/>
      <c r="I242" s="25"/>
      <c r="J242" s="26"/>
      <c r="K242" s="25"/>
      <c r="L242" s="25"/>
      <c r="M242" s="25"/>
      <c r="N242" s="26"/>
      <c r="O242" s="25"/>
      <c r="P242" s="25"/>
      <c r="Q242" s="25"/>
    </row>
    <row r="243" spans="1:17" x14ac:dyDescent="0.25">
      <c r="A243" s="25"/>
      <c r="B243" s="26"/>
      <c r="C243" s="25"/>
      <c r="D243" s="25"/>
      <c r="E243" s="25"/>
      <c r="F243" s="26"/>
      <c r="G243" s="25"/>
      <c r="H243" s="25"/>
      <c r="I243" s="25"/>
      <c r="J243" s="26"/>
      <c r="K243" s="25"/>
      <c r="L243" s="25"/>
      <c r="M243" s="25"/>
      <c r="N243" s="26"/>
      <c r="O243" s="25"/>
      <c r="P243" s="25"/>
      <c r="Q243" s="25"/>
    </row>
    <row r="244" spans="1:17" x14ac:dyDescent="0.25">
      <c r="A244" s="25"/>
      <c r="B244" s="26"/>
      <c r="C244" s="25"/>
      <c r="D244" s="25"/>
      <c r="E244" s="25"/>
      <c r="F244" s="26"/>
      <c r="G244" s="25"/>
      <c r="H244" s="25"/>
      <c r="I244" s="25"/>
      <c r="J244" s="26"/>
      <c r="K244" s="25"/>
      <c r="L244" s="25"/>
      <c r="M244" s="25"/>
      <c r="N244" s="26"/>
      <c r="O244" s="25"/>
      <c r="P244" s="25"/>
      <c r="Q244" s="25"/>
    </row>
    <row r="245" spans="1:17" x14ac:dyDescent="0.25">
      <c r="A245" s="25"/>
      <c r="B245" s="26"/>
      <c r="C245" s="25"/>
      <c r="D245" s="25"/>
      <c r="E245" s="25"/>
      <c r="F245" s="26"/>
      <c r="G245" s="25"/>
      <c r="H245" s="25"/>
      <c r="I245" s="25"/>
      <c r="J245" s="26"/>
      <c r="K245" s="25"/>
      <c r="L245" s="25"/>
      <c r="M245" s="25"/>
      <c r="N245" s="26"/>
      <c r="O245" s="25"/>
      <c r="P245" s="25"/>
      <c r="Q245" s="25"/>
    </row>
    <row r="246" spans="1:17" x14ac:dyDescent="0.25">
      <c r="A246" s="25"/>
      <c r="B246" s="26"/>
      <c r="C246" s="25"/>
      <c r="D246" s="25"/>
      <c r="E246" s="25"/>
      <c r="F246" s="26"/>
      <c r="G246" s="25"/>
      <c r="H246" s="25"/>
      <c r="I246" s="25"/>
      <c r="J246" s="26"/>
      <c r="K246" s="25"/>
      <c r="L246" s="25"/>
      <c r="M246" s="25"/>
      <c r="N246" s="26"/>
      <c r="O246" s="25"/>
      <c r="P246" s="25"/>
      <c r="Q246" s="25"/>
    </row>
    <row r="247" spans="1:17" x14ac:dyDescent="0.25">
      <c r="A247" s="25"/>
      <c r="B247" s="26"/>
      <c r="C247" s="25"/>
      <c r="D247" s="25"/>
      <c r="E247" s="25"/>
      <c r="F247" s="26"/>
      <c r="G247" s="25"/>
      <c r="H247" s="25"/>
      <c r="I247" s="25"/>
      <c r="J247" s="26"/>
      <c r="K247" s="25"/>
      <c r="L247" s="25"/>
      <c r="M247" s="25"/>
      <c r="N247" s="26"/>
      <c r="O247" s="25"/>
      <c r="P247" s="25"/>
      <c r="Q247" s="25"/>
    </row>
    <row r="248" spans="1:17" x14ac:dyDescent="0.25">
      <c r="A248" s="25"/>
      <c r="B248" s="26"/>
      <c r="C248" s="25"/>
      <c r="D248" s="25"/>
      <c r="E248" s="25"/>
      <c r="F248" s="26"/>
      <c r="G248" s="25"/>
      <c r="H248" s="25"/>
      <c r="I248" s="25"/>
      <c r="J248" s="26"/>
      <c r="K248" s="25"/>
      <c r="L248" s="25"/>
      <c r="M248" s="25"/>
      <c r="N248" s="26"/>
      <c r="O248" s="25"/>
      <c r="P248" s="25"/>
      <c r="Q248" s="25"/>
    </row>
    <row r="249" spans="1:17" x14ac:dyDescent="0.25">
      <c r="A249" s="25"/>
      <c r="B249" s="26"/>
      <c r="C249" s="25"/>
      <c r="D249" s="25"/>
      <c r="E249" s="25"/>
      <c r="F249" s="26"/>
      <c r="G249" s="25"/>
      <c r="H249" s="25"/>
      <c r="I249" s="25"/>
      <c r="J249" s="26"/>
      <c r="K249" s="25"/>
      <c r="L249" s="25"/>
      <c r="M249" s="25"/>
      <c r="N249" s="26"/>
      <c r="O249" s="25"/>
      <c r="P249" s="25"/>
      <c r="Q249" s="25"/>
    </row>
    <row r="250" spans="1:17" x14ac:dyDescent="0.25">
      <c r="A250" s="25"/>
      <c r="B250" s="26"/>
      <c r="C250" s="25"/>
      <c r="D250" s="25"/>
      <c r="E250" s="25"/>
      <c r="F250" s="26"/>
      <c r="G250" s="25"/>
      <c r="H250" s="25"/>
      <c r="I250" s="25"/>
      <c r="J250" s="26"/>
      <c r="K250" s="25"/>
      <c r="L250" s="25"/>
      <c r="M250" s="25"/>
      <c r="N250" s="26"/>
      <c r="O250" s="25"/>
      <c r="P250" s="25"/>
      <c r="Q250" s="25"/>
    </row>
    <row r="251" spans="1:17" x14ac:dyDescent="0.25">
      <c r="A251" s="25"/>
      <c r="B251" s="26"/>
      <c r="C251" s="25"/>
      <c r="D251" s="25"/>
      <c r="E251" s="25"/>
      <c r="F251" s="26"/>
      <c r="G251" s="25"/>
      <c r="H251" s="25"/>
      <c r="I251" s="25"/>
      <c r="J251" s="26"/>
      <c r="K251" s="25"/>
      <c r="L251" s="25"/>
      <c r="M251" s="25"/>
      <c r="N251" s="26"/>
      <c r="O251" s="25"/>
      <c r="P251" s="25"/>
      <c r="Q251" s="25"/>
    </row>
    <row r="252" spans="1:17" x14ac:dyDescent="0.25">
      <c r="A252" s="25"/>
      <c r="B252" s="26"/>
      <c r="C252" s="25"/>
      <c r="D252" s="25"/>
      <c r="E252" s="25"/>
      <c r="F252" s="26"/>
      <c r="G252" s="25"/>
      <c r="H252" s="25"/>
      <c r="I252" s="25"/>
      <c r="J252" s="26"/>
      <c r="K252" s="25"/>
      <c r="L252" s="25"/>
      <c r="M252" s="25"/>
      <c r="N252" s="26"/>
      <c r="O252" s="25"/>
      <c r="P252" s="25"/>
      <c r="Q252" s="25"/>
    </row>
    <row r="253" spans="1:17" x14ac:dyDescent="0.25">
      <c r="A253" s="25"/>
      <c r="B253" s="26"/>
      <c r="C253" s="25"/>
      <c r="D253" s="25"/>
      <c r="E253" s="25"/>
      <c r="F253" s="26"/>
      <c r="G253" s="25"/>
      <c r="H253" s="25"/>
      <c r="I253" s="25"/>
      <c r="J253" s="26"/>
      <c r="K253" s="25"/>
      <c r="L253" s="25"/>
      <c r="M253" s="25"/>
      <c r="N253" s="26"/>
      <c r="O253" s="25"/>
      <c r="P253" s="25"/>
      <c r="Q253" s="25"/>
    </row>
    <row r="254" spans="1:17" x14ac:dyDescent="0.25">
      <c r="A254" s="25"/>
      <c r="B254" s="26"/>
      <c r="C254" s="25"/>
      <c r="D254" s="25"/>
      <c r="E254" s="25"/>
      <c r="F254" s="26"/>
      <c r="G254" s="25"/>
      <c r="H254" s="25"/>
      <c r="I254" s="25"/>
      <c r="J254" s="26"/>
      <c r="K254" s="25"/>
      <c r="L254" s="25"/>
      <c r="M254" s="25"/>
      <c r="N254" s="26"/>
      <c r="O254" s="25"/>
      <c r="P254" s="25"/>
      <c r="Q254" s="25"/>
    </row>
    <row r="255" spans="1:17" x14ac:dyDescent="0.25">
      <c r="A255" s="25"/>
      <c r="B255" s="26"/>
      <c r="C255" s="25"/>
      <c r="D255" s="25"/>
      <c r="E255" s="25"/>
      <c r="F255" s="26"/>
      <c r="G255" s="25"/>
      <c r="H255" s="25"/>
      <c r="I255" s="25"/>
      <c r="J255" s="26"/>
      <c r="K255" s="25"/>
      <c r="L255" s="25"/>
      <c r="M255" s="25"/>
      <c r="N255" s="26"/>
      <c r="O255" s="25"/>
      <c r="P255" s="25"/>
      <c r="Q255" s="25"/>
    </row>
    <row r="256" spans="1:17" x14ac:dyDescent="0.25">
      <c r="A256" s="25"/>
      <c r="B256" s="26"/>
      <c r="C256" s="25"/>
      <c r="D256" s="25"/>
      <c r="E256" s="25"/>
      <c r="F256" s="26"/>
      <c r="G256" s="25"/>
      <c r="H256" s="25"/>
      <c r="I256" s="25"/>
      <c r="J256" s="26"/>
      <c r="K256" s="25"/>
      <c r="L256" s="25"/>
      <c r="M256" s="25"/>
      <c r="N256" s="26"/>
      <c r="O256" s="25"/>
      <c r="P256" s="25"/>
      <c r="Q256" s="25"/>
    </row>
    <row r="257" spans="1:17" x14ac:dyDescent="0.25">
      <c r="A257" s="25"/>
      <c r="B257" s="26"/>
      <c r="C257" s="25"/>
      <c r="D257" s="25"/>
      <c r="E257" s="25"/>
      <c r="F257" s="26"/>
      <c r="G257" s="25"/>
      <c r="H257" s="25"/>
      <c r="I257" s="25"/>
      <c r="J257" s="26"/>
      <c r="K257" s="25"/>
      <c r="L257" s="25"/>
      <c r="M257" s="25"/>
      <c r="N257" s="26"/>
      <c r="O257" s="25"/>
      <c r="P257" s="25"/>
      <c r="Q257" s="25"/>
    </row>
    <row r="258" spans="1:17" x14ac:dyDescent="0.25">
      <c r="A258" s="25"/>
      <c r="B258" s="26"/>
      <c r="C258" s="25"/>
      <c r="D258" s="25"/>
      <c r="E258" s="25"/>
      <c r="F258" s="26"/>
      <c r="G258" s="25"/>
      <c r="H258" s="25"/>
      <c r="I258" s="25"/>
      <c r="J258" s="26"/>
      <c r="K258" s="25"/>
      <c r="L258" s="25"/>
      <c r="M258" s="25"/>
      <c r="N258" s="26"/>
      <c r="O258" s="25"/>
      <c r="P258" s="25"/>
      <c r="Q258" s="25"/>
    </row>
    <row r="259" spans="1:17" x14ac:dyDescent="0.25">
      <c r="A259" s="25"/>
      <c r="B259" s="26"/>
      <c r="C259" s="25"/>
      <c r="D259" s="25"/>
      <c r="E259" s="25"/>
      <c r="F259" s="26"/>
      <c r="G259" s="25"/>
      <c r="H259" s="25"/>
      <c r="I259" s="25"/>
      <c r="J259" s="26"/>
      <c r="K259" s="25"/>
      <c r="L259" s="25"/>
      <c r="M259" s="25"/>
      <c r="N259" s="26"/>
      <c r="O259" s="25"/>
      <c r="P259" s="25"/>
      <c r="Q259" s="25"/>
    </row>
    <row r="260" spans="1:17" x14ac:dyDescent="0.25">
      <c r="A260" s="25"/>
      <c r="B260" s="26"/>
      <c r="C260" s="25"/>
      <c r="D260" s="25"/>
      <c r="E260" s="25"/>
      <c r="F260" s="26"/>
      <c r="G260" s="25"/>
      <c r="H260" s="25"/>
      <c r="I260" s="25"/>
      <c r="J260" s="26"/>
      <c r="K260" s="25"/>
      <c r="L260" s="25"/>
      <c r="M260" s="25"/>
      <c r="N260" s="26"/>
      <c r="O260" s="25"/>
      <c r="P260" s="25"/>
      <c r="Q260" s="25"/>
    </row>
    <row r="261" spans="1:17" x14ac:dyDescent="0.25">
      <c r="A261" s="25"/>
      <c r="B261" s="26"/>
      <c r="C261" s="25"/>
      <c r="D261" s="25"/>
      <c r="E261" s="25"/>
      <c r="F261" s="26"/>
      <c r="G261" s="25"/>
      <c r="H261" s="25"/>
      <c r="I261" s="25"/>
      <c r="J261" s="26"/>
      <c r="K261" s="25"/>
      <c r="L261" s="25"/>
      <c r="M261" s="25"/>
      <c r="N261" s="26"/>
      <c r="O261" s="25"/>
      <c r="P261" s="25"/>
      <c r="Q261" s="25"/>
    </row>
    <row r="262" spans="1:17" x14ac:dyDescent="0.25">
      <c r="A262" s="25"/>
      <c r="B262" s="26"/>
      <c r="C262" s="25"/>
      <c r="D262" s="25"/>
      <c r="E262" s="25"/>
      <c r="F262" s="26"/>
      <c r="G262" s="25"/>
      <c r="H262" s="25"/>
      <c r="I262" s="25"/>
      <c r="J262" s="26"/>
      <c r="K262" s="25"/>
      <c r="L262" s="25"/>
      <c r="M262" s="25"/>
      <c r="N262" s="26"/>
      <c r="O262" s="25"/>
      <c r="P262" s="25"/>
      <c r="Q262" s="25"/>
    </row>
    <row r="263" spans="1:17" x14ac:dyDescent="0.25">
      <c r="A263" s="25"/>
      <c r="B263" s="26"/>
      <c r="C263" s="25"/>
      <c r="D263" s="25"/>
      <c r="E263" s="25"/>
      <c r="F263" s="26"/>
      <c r="G263" s="25"/>
      <c r="H263" s="25"/>
      <c r="I263" s="25"/>
      <c r="J263" s="26"/>
      <c r="K263" s="25"/>
      <c r="L263" s="25"/>
      <c r="M263" s="25"/>
      <c r="N263" s="26"/>
      <c r="O263" s="25"/>
      <c r="P263" s="25"/>
      <c r="Q263" s="25"/>
    </row>
    <row r="264" spans="1:17" x14ac:dyDescent="0.25">
      <c r="A264" s="25"/>
      <c r="B264" s="26"/>
      <c r="C264" s="25"/>
      <c r="D264" s="25"/>
      <c r="E264" s="25"/>
      <c r="F264" s="26"/>
      <c r="G264" s="25"/>
      <c r="H264" s="25"/>
      <c r="I264" s="25"/>
      <c r="J264" s="26"/>
      <c r="K264" s="25"/>
      <c r="L264" s="25"/>
      <c r="M264" s="25"/>
      <c r="N264" s="26"/>
      <c r="O264" s="25"/>
      <c r="P264" s="25"/>
      <c r="Q264" s="25"/>
    </row>
    <row r="265" spans="1:17" x14ac:dyDescent="0.25">
      <c r="A265" s="25"/>
      <c r="B265" s="26"/>
      <c r="C265" s="25"/>
      <c r="D265" s="25"/>
      <c r="E265" s="25"/>
      <c r="F265" s="26"/>
      <c r="G265" s="25"/>
      <c r="H265" s="25"/>
      <c r="I265" s="25"/>
      <c r="J265" s="26"/>
      <c r="K265" s="25"/>
      <c r="L265" s="25"/>
      <c r="M265" s="25"/>
      <c r="N265" s="26"/>
      <c r="O265" s="25"/>
      <c r="P265" s="25"/>
      <c r="Q265" s="25"/>
    </row>
    <row r="266" spans="1:17" x14ac:dyDescent="0.25">
      <c r="A266" s="25"/>
      <c r="B266" s="26"/>
      <c r="C266" s="25"/>
      <c r="D266" s="25"/>
      <c r="E266" s="25"/>
      <c r="F266" s="26"/>
      <c r="G266" s="25"/>
      <c r="H266" s="25"/>
      <c r="I266" s="25"/>
      <c r="J266" s="26"/>
      <c r="K266" s="25"/>
      <c r="L266" s="25"/>
      <c r="M266" s="25"/>
      <c r="N266" s="26"/>
      <c r="O266" s="25"/>
      <c r="P266" s="25"/>
      <c r="Q266" s="25"/>
    </row>
    <row r="267" spans="1:17" x14ac:dyDescent="0.25">
      <c r="A267" s="25"/>
      <c r="B267" s="26"/>
      <c r="C267" s="25"/>
      <c r="D267" s="25"/>
      <c r="E267" s="25"/>
      <c r="F267" s="26"/>
      <c r="G267" s="25"/>
      <c r="H267" s="25"/>
      <c r="I267" s="25"/>
      <c r="J267" s="26"/>
      <c r="K267" s="25"/>
      <c r="L267" s="25"/>
      <c r="M267" s="25"/>
      <c r="N267" s="26"/>
      <c r="O267" s="25"/>
      <c r="P267" s="25"/>
      <c r="Q267" s="25"/>
    </row>
    <row r="268" spans="1:17" x14ac:dyDescent="0.25">
      <c r="A268" s="25"/>
      <c r="B268" s="26"/>
      <c r="C268" s="25"/>
      <c r="D268" s="25"/>
      <c r="E268" s="25"/>
      <c r="F268" s="26"/>
      <c r="G268" s="25"/>
      <c r="H268" s="25"/>
      <c r="I268" s="25"/>
      <c r="J268" s="26"/>
      <c r="K268" s="25"/>
      <c r="L268" s="25"/>
      <c r="M268" s="25"/>
      <c r="N268" s="26"/>
      <c r="O268" s="25"/>
      <c r="P268" s="25"/>
      <c r="Q268" s="25"/>
    </row>
    <row r="269" spans="1:17" x14ac:dyDescent="0.25">
      <c r="A269" s="25"/>
      <c r="B269" s="26"/>
      <c r="C269" s="25"/>
      <c r="D269" s="25"/>
      <c r="E269" s="25"/>
      <c r="F269" s="26"/>
      <c r="G269" s="25"/>
      <c r="H269" s="25"/>
      <c r="I269" s="25"/>
      <c r="J269" s="26"/>
      <c r="K269" s="25"/>
      <c r="L269" s="25"/>
      <c r="M269" s="25"/>
      <c r="N269" s="26"/>
      <c r="O269" s="25"/>
      <c r="P269" s="25"/>
      <c r="Q269" s="25"/>
    </row>
    <row r="270" spans="1:17" x14ac:dyDescent="0.25">
      <c r="A270" s="25"/>
      <c r="B270" s="26"/>
      <c r="C270" s="25"/>
      <c r="D270" s="25"/>
      <c r="E270" s="25"/>
      <c r="F270" s="26"/>
      <c r="G270" s="25"/>
      <c r="H270" s="25"/>
      <c r="I270" s="25"/>
      <c r="J270" s="26"/>
      <c r="K270" s="25"/>
      <c r="L270" s="25"/>
      <c r="M270" s="25"/>
      <c r="N270" s="26"/>
      <c r="O270" s="25"/>
      <c r="P270" s="25"/>
      <c r="Q270" s="25"/>
    </row>
    <row r="271" spans="1:17" x14ac:dyDescent="0.25">
      <c r="A271" s="25"/>
      <c r="B271" s="26"/>
      <c r="C271" s="25"/>
      <c r="D271" s="25"/>
      <c r="E271" s="25"/>
      <c r="F271" s="26"/>
      <c r="G271" s="25"/>
      <c r="H271" s="25"/>
      <c r="I271" s="25"/>
      <c r="J271" s="26"/>
      <c r="K271" s="25"/>
      <c r="L271" s="25"/>
      <c r="M271" s="25"/>
      <c r="N271" s="26"/>
      <c r="O271" s="25"/>
      <c r="P271" s="25"/>
      <c r="Q271" s="25"/>
    </row>
    <row r="272" spans="1:17" x14ac:dyDescent="0.25">
      <c r="A272" s="25"/>
      <c r="B272" s="26"/>
      <c r="C272" s="25"/>
      <c r="D272" s="25"/>
      <c r="E272" s="25"/>
      <c r="F272" s="26"/>
      <c r="G272" s="25"/>
      <c r="H272" s="25"/>
      <c r="I272" s="25"/>
      <c r="J272" s="26"/>
      <c r="K272" s="25"/>
      <c r="L272" s="25"/>
      <c r="M272" s="25"/>
      <c r="N272" s="26"/>
      <c r="O272" s="25"/>
      <c r="P272" s="25"/>
      <c r="Q272" s="25"/>
    </row>
    <row r="273" spans="1:17" x14ac:dyDescent="0.25">
      <c r="A273" s="25"/>
      <c r="B273" s="26"/>
      <c r="C273" s="25"/>
      <c r="D273" s="25"/>
      <c r="E273" s="25"/>
      <c r="F273" s="26"/>
      <c r="G273" s="25"/>
      <c r="H273" s="25"/>
      <c r="I273" s="25"/>
      <c r="J273" s="26"/>
      <c r="K273" s="25"/>
      <c r="L273" s="25"/>
      <c r="M273" s="25"/>
      <c r="N273" s="26"/>
      <c r="O273" s="25"/>
      <c r="P273" s="25"/>
      <c r="Q273" s="25"/>
    </row>
    <row r="274" spans="1:17" x14ac:dyDescent="0.25">
      <c r="A274" s="25"/>
      <c r="B274" s="26"/>
      <c r="C274" s="25"/>
      <c r="D274" s="25"/>
      <c r="E274" s="25"/>
      <c r="F274" s="26"/>
      <c r="G274" s="25"/>
      <c r="H274" s="25"/>
      <c r="I274" s="25"/>
      <c r="J274" s="26"/>
      <c r="K274" s="25"/>
      <c r="L274" s="25"/>
      <c r="M274" s="25"/>
      <c r="N274" s="26"/>
      <c r="O274" s="25"/>
      <c r="P274" s="25"/>
      <c r="Q274" s="25"/>
    </row>
    <row r="275" spans="1:17" x14ac:dyDescent="0.25">
      <c r="A275" s="25"/>
      <c r="B275" s="26"/>
      <c r="C275" s="25"/>
      <c r="D275" s="25"/>
      <c r="E275" s="25"/>
      <c r="F275" s="26"/>
      <c r="G275" s="25"/>
      <c r="H275" s="25"/>
      <c r="I275" s="25"/>
      <c r="J275" s="26"/>
      <c r="K275" s="25"/>
      <c r="L275" s="25"/>
      <c r="M275" s="25"/>
      <c r="N275" s="26"/>
      <c r="O275" s="25"/>
      <c r="P275" s="25"/>
      <c r="Q275" s="25"/>
    </row>
    <row r="276" spans="1:17" x14ac:dyDescent="0.25">
      <c r="A276" s="25"/>
      <c r="B276" s="26"/>
      <c r="C276" s="25"/>
      <c r="D276" s="25"/>
      <c r="E276" s="25"/>
      <c r="F276" s="26"/>
      <c r="G276" s="25"/>
      <c r="H276" s="25"/>
      <c r="I276" s="25"/>
      <c r="J276" s="26"/>
      <c r="K276" s="25"/>
      <c r="L276" s="25"/>
      <c r="M276" s="25"/>
      <c r="N276" s="26"/>
      <c r="O276" s="25"/>
      <c r="P276" s="25"/>
      <c r="Q276" s="25"/>
    </row>
    <row r="277" spans="1:17" x14ac:dyDescent="0.25">
      <c r="A277" s="25"/>
      <c r="B277" s="26"/>
      <c r="C277" s="25"/>
      <c r="D277" s="25"/>
      <c r="E277" s="25"/>
      <c r="F277" s="26"/>
      <c r="G277" s="25"/>
      <c r="H277" s="25"/>
      <c r="I277" s="25"/>
      <c r="J277" s="26"/>
      <c r="K277" s="25"/>
      <c r="L277" s="25"/>
      <c r="M277" s="25"/>
      <c r="N277" s="26"/>
      <c r="O277" s="25"/>
      <c r="P277" s="25"/>
      <c r="Q277" s="25"/>
    </row>
    <row r="278" spans="1:17" x14ac:dyDescent="0.25">
      <c r="A278" s="25"/>
      <c r="B278" s="26"/>
      <c r="C278" s="25"/>
      <c r="D278" s="25"/>
      <c r="E278" s="25"/>
      <c r="F278" s="26"/>
      <c r="G278" s="25"/>
      <c r="H278" s="25"/>
      <c r="I278" s="25"/>
      <c r="J278" s="26"/>
      <c r="K278" s="25"/>
      <c r="L278" s="25"/>
      <c r="M278" s="25"/>
      <c r="N278" s="26"/>
      <c r="O278" s="25"/>
      <c r="P278" s="25"/>
      <c r="Q278" s="25"/>
    </row>
    <row r="279" spans="1:17" x14ac:dyDescent="0.25">
      <c r="A279" s="25"/>
      <c r="B279" s="26"/>
      <c r="C279" s="25"/>
      <c r="D279" s="25"/>
      <c r="E279" s="25"/>
      <c r="F279" s="26"/>
      <c r="G279" s="25"/>
      <c r="H279" s="25"/>
      <c r="I279" s="25"/>
      <c r="J279" s="26"/>
      <c r="K279" s="25"/>
      <c r="L279" s="25"/>
      <c r="M279" s="25"/>
      <c r="N279" s="26"/>
      <c r="O279" s="25"/>
      <c r="P279" s="25"/>
      <c r="Q279" s="25"/>
    </row>
    <row r="280" spans="1:17" x14ac:dyDescent="0.25">
      <c r="A280" s="25"/>
      <c r="B280" s="26"/>
      <c r="C280" s="25"/>
      <c r="D280" s="25"/>
      <c r="E280" s="25"/>
      <c r="F280" s="26"/>
      <c r="G280" s="25"/>
      <c r="H280" s="25"/>
      <c r="I280" s="25"/>
      <c r="J280" s="26"/>
      <c r="K280" s="25"/>
      <c r="L280" s="25"/>
      <c r="M280" s="25"/>
      <c r="N280" s="26"/>
      <c r="O280" s="25"/>
      <c r="P280" s="25"/>
      <c r="Q280" s="25"/>
    </row>
    <row r="281" spans="1:17" x14ac:dyDescent="0.25">
      <c r="A281" s="25"/>
      <c r="B281" s="26"/>
      <c r="C281" s="25"/>
      <c r="D281" s="25"/>
      <c r="E281" s="25"/>
      <c r="F281" s="26"/>
      <c r="G281" s="25"/>
      <c r="H281" s="25"/>
      <c r="I281" s="25"/>
      <c r="J281" s="26"/>
      <c r="K281" s="25"/>
      <c r="L281" s="25"/>
      <c r="M281" s="25"/>
      <c r="N281" s="26"/>
      <c r="O281" s="25"/>
      <c r="P281" s="25"/>
      <c r="Q281" s="25"/>
    </row>
    <row r="282" spans="1:17" x14ac:dyDescent="0.25">
      <c r="A282" s="25"/>
      <c r="B282" s="26"/>
      <c r="C282" s="25"/>
      <c r="D282" s="25"/>
      <c r="E282" s="25"/>
      <c r="F282" s="26"/>
      <c r="G282" s="25"/>
      <c r="H282" s="25"/>
      <c r="I282" s="25"/>
      <c r="J282" s="26"/>
      <c r="K282" s="25"/>
      <c r="L282" s="25"/>
      <c r="M282" s="25"/>
      <c r="N282" s="26"/>
      <c r="O282" s="25"/>
      <c r="P282" s="25"/>
      <c r="Q282" s="25"/>
    </row>
    <row r="283" spans="1:17" x14ac:dyDescent="0.25">
      <c r="A283" s="25"/>
      <c r="B283" s="26"/>
      <c r="C283" s="25"/>
      <c r="D283" s="25"/>
      <c r="E283" s="25"/>
      <c r="F283" s="26"/>
      <c r="G283" s="25"/>
      <c r="H283" s="25"/>
      <c r="I283" s="25"/>
      <c r="J283" s="26"/>
      <c r="K283" s="25"/>
      <c r="L283" s="25"/>
      <c r="M283" s="25"/>
      <c r="N283" s="26"/>
      <c r="O283" s="25"/>
      <c r="P283" s="25"/>
      <c r="Q283" s="25"/>
    </row>
    <row r="284" spans="1:17" x14ac:dyDescent="0.25">
      <c r="A284" s="25"/>
      <c r="B284" s="26"/>
      <c r="C284" s="25"/>
      <c r="D284" s="25"/>
      <c r="E284" s="25"/>
      <c r="F284" s="26"/>
      <c r="G284" s="25"/>
      <c r="H284" s="25"/>
      <c r="I284" s="25"/>
      <c r="J284" s="26"/>
      <c r="K284" s="25"/>
      <c r="L284" s="25"/>
      <c r="M284" s="25"/>
      <c r="N284" s="26"/>
      <c r="O284" s="25"/>
      <c r="P284" s="25"/>
      <c r="Q284" s="25"/>
    </row>
    <row r="285" spans="1:17" x14ac:dyDescent="0.25">
      <c r="A285" s="25"/>
      <c r="B285" s="26"/>
      <c r="C285" s="25"/>
      <c r="D285" s="25"/>
      <c r="E285" s="25"/>
      <c r="F285" s="26"/>
      <c r="G285" s="25"/>
      <c r="H285" s="25"/>
      <c r="I285" s="25"/>
      <c r="J285" s="26"/>
      <c r="K285" s="25"/>
      <c r="L285" s="25"/>
      <c r="M285" s="25"/>
      <c r="N285" s="26"/>
      <c r="O285" s="25"/>
      <c r="P285" s="25"/>
      <c r="Q285" s="25"/>
    </row>
    <row r="286" spans="1:17" x14ac:dyDescent="0.25">
      <c r="A286" s="25"/>
      <c r="B286" s="26"/>
      <c r="C286" s="25"/>
      <c r="D286" s="25"/>
      <c r="E286" s="25"/>
      <c r="F286" s="26"/>
      <c r="G286" s="25"/>
      <c r="H286" s="25"/>
      <c r="I286" s="25"/>
      <c r="J286" s="26"/>
      <c r="K286" s="25"/>
      <c r="L286" s="25"/>
      <c r="M286" s="25"/>
      <c r="N286" s="26"/>
      <c r="O286" s="25"/>
      <c r="P286" s="25"/>
      <c r="Q286" s="25"/>
    </row>
    <row r="287" spans="1:17" x14ac:dyDescent="0.25">
      <c r="A287" s="25"/>
      <c r="B287" s="26"/>
      <c r="C287" s="25"/>
      <c r="D287" s="25"/>
      <c r="E287" s="25"/>
      <c r="F287" s="26"/>
      <c r="G287" s="25"/>
      <c r="H287" s="25"/>
      <c r="I287" s="25"/>
      <c r="J287" s="26"/>
      <c r="K287" s="25"/>
      <c r="L287" s="25"/>
      <c r="M287" s="25"/>
      <c r="N287" s="26"/>
      <c r="O287" s="25"/>
      <c r="P287" s="25"/>
      <c r="Q287" s="25"/>
    </row>
    <row r="288" spans="1:17" x14ac:dyDescent="0.25">
      <c r="A288" s="25"/>
      <c r="B288" s="26"/>
      <c r="C288" s="25"/>
      <c r="D288" s="25"/>
      <c r="E288" s="25"/>
      <c r="F288" s="26"/>
      <c r="G288" s="25"/>
      <c r="H288" s="25"/>
      <c r="I288" s="25"/>
      <c r="J288" s="26"/>
      <c r="K288" s="25"/>
      <c r="L288" s="25"/>
      <c r="M288" s="25"/>
      <c r="N288" s="26"/>
      <c r="O288" s="25"/>
      <c r="P288" s="25"/>
      <c r="Q288" s="25"/>
    </row>
    <row r="289" spans="1:17" x14ac:dyDescent="0.25">
      <c r="A289" s="25"/>
      <c r="B289" s="26"/>
      <c r="C289" s="25"/>
      <c r="D289" s="25"/>
      <c r="E289" s="25"/>
      <c r="F289" s="26"/>
      <c r="G289" s="25"/>
      <c r="H289" s="25"/>
      <c r="I289" s="25"/>
      <c r="J289" s="26"/>
      <c r="K289" s="25"/>
      <c r="L289" s="25"/>
      <c r="M289" s="25"/>
      <c r="N289" s="26"/>
      <c r="O289" s="25"/>
      <c r="P289" s="25"/>
      <c r="Q289" s="25"/>
    </row>
    <row r="290" spans="1:17" x14ac:dyDescent="0.25">
      <c r="A290" s="25"/>
      <c r="B290" s="26"/>
      <c r="C290" s="25"/>
      <c r="D290" s="25"/>
      <c r="E290" s="25"/>
      <c r="F290" s="26"/>
      <c r="G290" s="25"/>
      <c r="H290" s="25"/>
      <c r="I290" s="25"/>
      <c r="J290" s="26"/>
      <c r="K290" s="25"/>
      <c r="L290" s="25"/>
      <c r="M290" s="25"/>
      <c r="N290" s="26"/>
      <c r="O290" s="25"/>
      <c r="P290" s="25"/>
      <c r="Q290" s="25"/>
    </row>
    <row r="291" spans="1:17" x14ac:dyDescent="0.25">
      <c r="A291" s="25"/>
      <c r="B291" s="26"/>
      <c r="C291" s="25"/>
      <c r="D291" s="25"/>
      <c r="E291" s="25"/>
      <c r="F291" s="26"/>
      <c r="G291" s="25"/>
      <c r="H291" s="25"/>
      <c r="I291" s="25"/>
      <c r="J291" s="26"/>
      <c r="K291" s="25"/>
      <c r="L291" s="25"/>
      <c r="M291" s="25"/>
      <c r="N291" s="26"/>
      <c r="O291" s="25"/>
      <c r="P291" s="25"/>
      <c r="Q291" s="25"/>
    </row>
    <row r="292" spans="1:17" x14ac:dyDescent="0.25">
      <c r="A292" s="25"/>
      <c r="B292" s="26"/>
      <c r="C292" s="25"/>
      <c r="D292" s="25"/>
      <c r="E292" s="25"/>
      <c r="F292" s="26"/>
      <c r="G292" s="25"/>
      <c r="H292" s="25"/>
      <c r="I292" s="25"/>
      <c r="J292" s="26"/>
      <c r="K292" s="25"/>
      <c r="L292" s="25"/>
      <c r="M292" s="25"/>
      <c r="N292" s="26"/>
      <c r="O292" s="25"/>
      <c r="P292" s="25"/>
      <c r="Q292" s="25"/>
    </row>
    <row r="293" spans="1:17" x14ac:dyDescent="0.25">
      <c r="A293" s="25"/>
      <c r="B293" s="26"/>
      <c r="C293" s="25"/>
      <c r="D293" s="25"/>
      <c r="E293" s="25"/>
      <c r="F293" s="26"/>
      <c r="G293" s="25"/>
      <c r="H293" s="25"/>
      <c r="I293" s="25"/>
      <c r="J293" s="26"/>
      <c r="K293" s="25"/>
      <c r="L293" s="25"/>
      <c r="M293" s="25"/>
      <c r="N293" s="26"/>
      <c r="O293" s="25"/>
      <c r="P293" s="25"/>
      <c r="Q293" s="25"/>
    </row>
    <row r="294" spans="1:17" x14ac:dyDescent="0.25">
      <c r="A294" s="25"/>
      <c r="B294" s="26"/>
      <c r="C294" s="25"/>
      <c r="D294" s="25"/>
      <c r="E294" s="25"/>
      <c r="F294" s="26"/>
      <c r="G294" s="25"/>
      <c r="H294" s="25"/>
      <c r="I294" s="25"/>
      <c r="J294" s="26"/>
      <c r="K294" s="25"/>
      <c r="L294" s="25"/>
      <c r="M294" s="25"/>
      <c r="N294" s="26"/>
      <c r="O294" s="25"/>
      <c r="P294" s="25"/>
      <c r="Q294" s="25"/>
    </row>
    <row r="295" spans="1:17" x14ac:dyDescent="0.25">
      <c r="A295" s="25"/>
      <c r="B295" s="26"/>
      <c r="C295" s="25"/>
      <c r="D295" s="25"/>
      <c r="E295" s="25"/>
      <c r="F295" s="26"/>
      <c r="G295" s="25"/>
      <c r="H295" s="25"/>
      <c r="I295" s="25"/>
      <c r="J295" s="26"/>
      <c r="K295" s="25"/>
      <c r="L295" s="25"/>
      <c r="M295" s="25"/>
      <c r="N295" s="26"/>
      <c r="O295" s="25"/>
      <c r="P295" s="25"/>
      <c r="Q295" s="25"/>
    </row>
    <row r="296" spans="1:17" x14ac:dyDescent="0.25">
      <c r="A296" s="25"/>
      <c r="B296" s="26"/>
      <c r="C296" s="25"/>
      <c r="D296" s="25"/>
      <c r="E296" s="25"/>
      <c r="F296" s="26"/>
      <c r="G296" s="25"/>
      <c r="H296" s="25"/>
      <c r="I296" s="25"/>
      <c r="J296" s="26"/>
      <c r="K296" s="25"/>
      <c r="L296" s="25"/>
      <c r="M296" s="25"/>
      <c r="N296" s="26"/>
      <c r="O296" s="25"/>
      <c r="P296" s="25"/>
      <c r="Q296" s="25"/>
    </row>
    <row r="297" spans="1:17" x14ac:dyDescent="0.25">
      <c r="A297" s="25"/>
      <c r="B297" s="26"/>
      <c r="C297" s="25"/>
      <c r="D297" s="25"/>
      <c r="E297" s="25"/>
      <c r="F297" s="26"/>
      <c r="G297" s="25"/>
      <c r="H297" s="25"/>
      <c r="I297" s="25"/>
      <c r="J297" s="26"/>
      <c r="K297" s="25"/>
      <c r="L297" s="25"/>
      <c r="M297" s="25"/>
      <c r="N297" s="26"/>
      <c r="O297" s="25"/>
      <c r="P297" s="25"/>
      <c r="Q297" s="25"/>
    </row>
    <row r="298" spans="1:17" x14ac:dyDescent="0.25">
      <c r="A298" s="25"/>
      <c r="B298" s="26"/>
      <c r="C298" s="25"/>
      <c r="D298" s="25"/>
      <c r="E298" s="25"/>
      <c r="F298" s="26"/>
      <c r="G298" s="25"/>
      <c r="H298" s="25"/>
      <c r="I298" s="25"/>
      <c r="J298" s="26"/>
      <c r="K298" s="25"/>
      <c r="L298" s="25"/>
      <c r="M298" s="25"/>
      <c r="N298" s="26"/>
      <c r="O298" s="25"/>
      <c r="P298" s="25"/>
      <c r="Q298" s="25"/>
    </row>
    <row r="299" spans="1:17" x14ac:dyDescent="0.25">
      <c r="A299" s="25"/>
      <c r="B299" s="26"/>
      <c r="C299" s="25"/>
      <c r="D299" s="25"/>
      <c r="E299" s="25"/>
      <c r="F299" s="26"/>
      <c r="G299" s="25"/>
      <c r="H299" s="25"/>
      <c r="I299" s="25"/>
      <c r="J299" s="26"/>
      <c r="K299" s="25"/>
      <c r="L299" s="25"/>
      <c r="M299" s="25"/>
      <c r="N299" s="26"/>
      <c r="O299" s="25"/>
      <c r="P299" s="25"/>
      <c r="Q299" s="25"/>
    </row>
    <row r="300" spans="1:17" x14ac:dyDescent="0.25">
      <c r="A300" s="25"/>
      <c r="B300" s="26"/>
      <c r="C300" s="25"/>
      <c r="D300" s="25"/>
      <c r="E300" s="25"/>
      <c r="F300" s="26"/>
      <c r="G300" s="25"/>
      <c r="H300" s="25"/>
      <c r="I300" s="25"/>
      <c r="J300" s="26"/>
      <c r="K300" s="25"/>
      <c r="L300" s="25"/>
      <c r="M300" s="25"/>
      <c r="N300" s="26"/>
      <c r="O300" s="25"/>
      <c r="P300" s="25"/>
      <c r="Q300" s="25"/>
    </row>
    <row r="301" spans="1:17" x14ac:dyDescent="0.25">
      <c r="A301" s="25"/>
      <c r="B301" s="26"/>
      <c r="C301" s="25"/>
      <c r="D301" s="25"/>
      <c r="E301" s="25"/>
      <c r="F301" s="26"/>
      <c r="G301" s="25"/>
      <c r="H301" s="25"/>
      <c r="I301" s="25"/>
      <c r="J301" s="26"/>
      <c r="K301" s="25"/>
      <c r="L301" s="25"/>
      <c r="M301" s="25"/>
      <c r="N301" s="26"/>
      <c r="O301" s="25"/>
      <c r="P301" s="25"/>
      <c r="Q301" s="25"/>
    </row>
    <row r="302" spans="1:17" x14ac:dyDescent="0.25">
      <c r="A302" s="25"/>
      <c r="B302" s="26"/>
      <c r="C302" s="25"/>
      <c r="D302" s="25"/>
      <c r="E302" s="25"/>
      <c r="F302" s="26"/>
      <c r="G302" s="25"/>
      <c r="H302" s="25"/>
      <c r="I302" s="25"/>
      <c r="J302" s="26"/>
      <c r="K302" s="25"/>
      <c r="L302" s="25"/>
      <c r="M302" s="25"/>
      <c r="N302" s="26"/>
      <c r="O302" s="25"/>
      <c r="P302" s="25"/>
      <c r="Q302" s="25"/>
    </row>
    <row r="303" spans="1:17" x14ac:dyDescent="0.25">
      <c r="A303" s="25"/>
      <c r="B303" s="26"/>
      <c r="C303" s="25"/>
      <c r="D303" s="25"/>
      <c r="E303" s="25"/>
      <c r="F303" s="26"/>
      <c r="G303" s="25"/>
      <c r="H303" s="25"/>
      <c r="I303" s="25"/>
      <c r="J303" s="26"/>
      <c r="K303" s="25"/>
      <c r="L303" s="25"/>
      <c r="M303" s="25"/>
      <c r="N303" s="26"/>
      <c r="O303" s="25"/>
      <c r="P303" s="25"/>
      <c r="Q303" s="25"/>
    </row>
    <row r="304" spans="1:17" x14ac:dyDescent="0.25">
      <c r="A304" s="25"/>
      <c r="B304" s="26"/>
      <c r="C304" s="25"/>
      <c r="D304" s="25"/>
      <c r="E304" s="25"/>
      <c r="F304" s="26"/>
      <c r="G304" s="25"/>
      <c r="H304" s="25"/>
      <c r="I304" s="25"/>
      <c r="J304" s="26"/>
      <c r="K304" s="25"/>
      <c r="L304" s="25"/>
      <c r="M304" s="25"/>
      <c r="N304" s="26"/>
      <c r="O304" s="25"/>
      <c r="P304" s="25"/>
      <c r="Q304" s="25"/>
    </row>
    <row r="305" spans="1:17" x14ac:dyDescent="0.25">
      <c r="A305" s="25"/>
      <c r="B305" s="26"/>
      <c r="C305" s="25"/>
      <c r="D305" s="25"/>
      <c r="E305" s="25"/>
      <c r="F305" s="26"/>
      <c r="G305" s="25"/>
      <c r="H305" s="25"/>
      <c r="I305" s="25"/>
      <c r="J305" s="26"/>
      <c r="K305" s="25"/>
      <c r="L305" s="25"/>
      <c r="M305" s="25"/>
      <c r="N305" s="26"/>
      <c r="O305" s="25"/>
      <c r="P305" s="25"/>
      <c r="Q305" s="25"/>
    </row>
    <row r="306" spans="1:17" x14ac:dyDescent="0.25">
      <c r="A306" s="25"/>
      <c r="B306" s="26"/>
      <c r="C306" s="25"/>
      <c r="D306" s="25"/>
      <c r="E306" s="25"/>
      <c r="F306" s="26"/>
      <c r="G306" s="25"/>
      <c r="H306" s="25"/>
      <c r="I306" s="25"/>
      <c r="J306" s="26"/>
      <c r="K306" s="25"/>
      <c r="L306" s="25"/>
      <c r="M306" s="25"/>
      <c r="N306" s="26"/>
      <c r="O306" s="25"/>
      <c r="P306" s="25"/>
      <c r="Q306" s="25"/>
    </row>
    <row r="307" spans="1:17" x14ac:dyDescent="0.25">
      <c r="A307" s="25"/>
      <c r="B307" s="26"/>
      <c r="C307" s="25"/>
      <c r="D307" s="25"/>
      <c r="E307" s="25"/>
      <c r="F307" s="26"/>
      <c r="G307" s="25"/>
      <c r="H307" s="25"/>
      <c r="I307" s="25"/>
      <c r="J307" s="26"/>
      <c r="K307" s="25"/>
      <c r="L307" s="25"/>
      <c r="M307" s="25"/>
      <c r="N307" s="26"/>
      <c r="O307" s="25"/>
      <c r="P307" s="25"/>
      <c r="Q307" s="25"/>
    </row>
    <row r="308" spans="1:17" x14ac:dyDescent="0.25">
      <c r="A308" s="25"/>
      <c r="B308" s="26"/>
      <c r="C308" s="25"/>
      <c r="D308" s="25"/>
      <c r="E308" s="25"/>
      <c r="F308" s="26"/>
      <c r="G308" s="25"/>
      <c r="H308" s="25"/>
      <c r="I308" s="25"/>
      <c r="J308" s="26"/>
      <c r="K308" s="25"/>
      <c r="L308" s="25"/>
      <c r="M308" s="25"/>
      <c r="N308" s="26"/>
      <c r="O308" s="25"/>
      <c r="P308" s="25"/>
      <c r="Q308" s="25"/>
    </row>
    <row r="309" spans="1:17" x14ac:dyDescent="0.25">
      <c r="A309" s="25"/>
      <c r="B309" s="26"/>
      <c r="C309" s="25"/>
      <c r="D309" s="25"/>
      <c r="E309" s="25"/>
      <c r="F309" s="26"/>
      <c r="G309" s="25"/>
      <c r="H309" s="25"/>
      <c r="I309" s="25"/>
      <c r="J309" s="26"/>
      <c r="K309" s="25"/>
      <c r="L309" s="25"/>
      <c r="M309" s="25"/>
      <c r="N309" s="26"/>
      <c r="O309" s="25"/>
      <c r="P309" s="25"/>
      <c r="Q309" s="25"/>
    </row>
    <row r="310" spans="1:17" x14ac:dyDescent="0.25">
      <c r="A310" s="25"/>
      <c r="B310" s="26"/>
      <c r="C310" s="25"/>
      <c r="D310" s="25"/>
      <c r="E310" s="25"/>
      <c r="F310" s="26"/>
      <c r="G310" s="25"/>
      <c r="H310" s="25"/>
      <c r="I310" s="25"/>
      <c r="J310" s="26"/>
      <c r="K310" s="25"/>
      <c r="L310" s="25"/>
      <c r="M310" s="25"/>
      <c r="N310" s="26"/>
      <c r="O310" s="25"/>
      <c r="P310" s="25"/>
      <c r="Q310" s="25"/>
    </row>
    <row r="311" spans="1:17" x14ac:dyDescent="0.25">
      <c r="A311" s="25"/>
      <c r="B311" s="26"/>
      <c r="C311" s="25"/>
      <c r="D311" s="25"/>
      <c r="E311" s="25"/>
      <c r="F311" s="26"/>
      <c r="G311" s="25"/>
      <c r="H311" s="25"/>
      <c r="I311" s="25"/>
      <c r="J311" s="26"/>
      <c r="K311" s="25"/>
      <c r="L311" s="25"/>
      <c r="M311" s="25"/>
      <c r="N311" s="26"/>
      <c r="O311" s="25"/>
      <c r="P311" s="25"/>
      <c r="Q311" s="25"/>
    </row>
    <row r="312" spans="1:17" x14ac:dyDescent="0.25">
      <c r="A312" s="25"/>
      <c r="B312" s="26"/>
      <c r="C312" s="25"/>
      <c r="D312" s="25"/>
      <c r="E312" s="25"/>
      <c r="F312" s="26"/>
      <c r="G312" s="25"/>
      <c r="H312" s="25"/>
      <c r="I312" s="25"/>
      <c r="J312" s="26"/>
      <c r="K312" s="25"/>
      <c r="L312" s="25"/>
      <c r="M312" s="25"/>
      <c r="N312" s="26"/>
      <c r="O312" s="25"/>
      <c r="P312" s="25"/>
      <c r="Q312" s="25"/>
    </row>
    <row r="313" spans="1:17" x14ac:dyDescent="0.25">
      <c r="A313" s="25"/>
      <c r="B313" s="26"/>
      <c r="C313" s="25"/>
      <c r="D313" s="25"/>
      <c r="E313" s="25"/>
      <c r="F313" s="26"/>
      <c r="G313" s="25"/>
      <c r="H313" s="25"/>
      <c r="I313" s="25"/>
      <c r="J313" s="26"/>
      <c r="K313" s="25"/>
      <c r="L313" s="25"/>
      <c r="M313" s="25"/>
      <c r="N313" s="26"/>
      <c r="O313" s="25"/>
      <c r="P313" s="25"/>
      <c r="Q313" s="25"/>
    </row>
    <row r="314" spans="1:17" x14ac:dyDescent="0.25">
      <c r="A314" s="25"/>
      <c r="B314" s="26"/>
      <c r="C314" s="25"/>
      <c r="D314" s="25"/>
      <c r="E314" s="25"/>
      <c r="F314" s="26"/>
      <c r="G314" s="25"/>
      <c r="H314" s="25"/>
      <c r="I314" s="25"/>
      <c r="J314" s="26"/>
      <c r="K314" s="25"/>
      <c r="L314" s="25"/>
      <c r="M314" s="25"/>
      <c r="N314" s="26"/>
      <c r="O314" s="25"/>
      <c r="P314" s="25"/>
      <c r="Q314" s="25"/>
    </row>
    <row r="315" spans="1:17" x14ac:dyDescent="0.25">
      <c r="A315" s="25"/>
      <c r="B315" s="26"/>
      <c r="C315" s="25"/>
      <c r="D315" s="25"/>
      <c r="E315" s="25"/>
      <c r="F315" s="26"/>
      <c r="G315" s="25"/>
      <c r="H315" s="25"/>
      <c r="I315" s="25"/>
      <c r="J315" s="26"/>
      <c r="K315" s="25"/>
      <c r="L315" s="25"/>
      <c r="M315" s="25"/>
      <c r="N315" s="26"/>
      <c r="O315" s="25"/>
      <c r="P315" s="25"/>
      <c r="Q315" s="25"/>
    </row>
    <row r="316" spans="1:17" x14ac:dyDescent="0.25">
      <c r="A316" s="25"/>
      <c r="B316" s="26"/>
      <c r="C316" s="25"/>
      <c r="D316" s="25"/>
      <c r="E316" s="25"/>
      <c r="F316" s="26"/>
      <c r="G316" s="25"/>
      <c r="H316" s="25"/>
      <c r="I316" s="25"/>
      <c r="J316" s="26"/>
      <c r="K316" s="25"/>
      <c r="L316" s="25"/>
      <c r="M316" s="25"/>
      <c r="N316" s="26"/>
      <c r="O316" s="25"/>
      <c r="P316" s="25"/>
      <c r="Q316" s="25"/>
    </row>
    <row r="317" spans="1:17" x14ac:dyDescent="0.25">
      <c r="A317" s="25"/>
      <c r="B317" s="26"/>
      <c r="C317" s="25"/>
      <c r="D317" s="25"/>
      <c r="E317" s="25"/>
      <c r="F317" s="26"/>
      <c r="G317" s="25"/>
      <c r="H317" s="25"/>
      <c r="I317" s="25"/>
      <c r="J317" s="26"/>
      <c r="K317" s="25"/>
      <c r="L317" s="25"/>
      <c r="M317" s="25"/>
      <c r="N317" s="26"/>
      <c r="O317" s="25"/>
      <c r="P317" s="25"/>
      <c r="Q317" s="25"/>
    </row>
    <row r="318" spans="1:17" x14ac:dyDescent="0.25">
      <c r="A318" s="25"/>
      <c r="B318" s="26"/>
      <c r="C318" s="25"/>
      <c r="D318" s="25"/>
      <c r="E318" s="25"/>
      <c r="F318" s="26"/>
      <c r="G318" s="25"/>
      <c r="H318" s="25"/>
      <c r="I318" s="25"/>
      <c r="J318" s="26"/>
      <c r="K318" s="25"/>
      <c r="L318" s="25"/>
      <c r="M318" s="25"/>
      <c r="N318" s="26"/>
      <c r="O318" s="25"/>
      <c r="P318" s="25"/>
      <c r="Q318" s="25"/>
    </row>
    <row r="319" spans="1:17" x14ac:dyDescent="0.25">
      <c r="A319" s="25"/>
      <c r="B319" s="26"/>
      <c r="C319" s="25"/>
      <c r="D319" s="25"/>
      <c r="E319" s="25"/>
      <c r="F319" s="26"/>
      <c r="G319" s="25"/>
      <c r="H319" s="25"/>
      <c r="I319" s="25"/>
      <c r="J319" s="26"/>
      <c r="K319" s="25"/>
      <c r="L319" s="25"/>
      <c r="M319" s="25"/>
      <c r="N319" s="26"/>
      <c r="O319" s="25"/>
      <c r="P319" s="25"/>
      <c r="Q319" s="25"/>
    </row>
    <row r="320" spans="1:17" x14ac:dyDescent="0.25">
      <c r="A320" s="25"/>
      <c r="B320" s="26"/>
      <c r="C320" s="25"/>
      <c r="D320" s="25"/>
      <c r="E320" s="25"/>
      <c r="F320" s="26"/>
      <c r="G320" s="25"/>
      <c r="H320" s="25"/>
      <c r="I320" s="25"/>
      <c r="J320" s="26"/>
      <c r="K320" s="25"/>
      <c r="L320" s="25"/>
      <c r="M320" s="25"/>
      <c r="N320" s="26"/>
      <c r="O320" s="25"/>
      <c r="P320" s="25"/>
      <c r="Q320" s="25"/>
    </row>
    <row r="321" spans="1:17" x14ac:dyDescent="0.25">
      <c r="A321" s="25"/>
      <c r="B321" s="26"/>
      <c r="C321" s="25"/>
      <c r="D321" s="25"/>
      <c r="E321" s="25"/>
      <c r="F321" s="26"/>
      <c r="G321" s="25"/>
      <c r="H321" s="25"/>
      <c r="I321" s="25"/>
      <c r="J321" s="26"/>
      <c r="K321" s="25"/>
      <c r="L321" s="25"/>
      <c r="M321" s="25"/>
      <c r="N321" s="26"/>
      <c r="O321" s="25"/>
      <c r="P321" s="25"/>
      <c r="Q321" s="25"/>
    </row>
    <row r="322" spans="1:17" x14ac:dyDescent="0.25">
      <c r="A322" s="25"/>
      <c r="B322" s="26"/>
      <c r="C322" s="25"/>
      <c r="D322" s="25"/>
      <c r="E322" s="25"/>
      <c r="F322" s="26"/>
      <c r="G322" s="25"/>
      <c r="H322" s="25"/>
      <c r="I322" s="25"/>
      <c r="J322" s="26"/>
      <c r="K322" s="25"/>
      <c r="L322" s="25"/>
      <c r="M322" s="25"/>
      <c r="N322" s="26"/>
      <c r="O322" s="25"/>
      <c r="P322" s="25"/>
      <c r="Q322" s="25"/>
    </row>
    <row r="323" spans="1:17" x14ac:dyDescent="0.25">
      <c r="A323" s="25"/>
      <c r="B323" s="26"/>
      <c r="C323" s="25"/>
      <c r="D323" s="25"/>
      <c r="E323" s="25"/>
      <c r="F323" s="26"/>
      <c r="G323" s="25"/>
      <c r="H323" s="25"/>
      <c r="I323" s="25"/>
      <c r="J323" s="26"/>
      <c r="K323" s="25"/>
      <c r="L323" s="25"/>
      <c r="M323" s="25"/>
      <c r="N323" s="26"/>
      <c r="O323" s="25"/>
      <c r="P323" s="25"/>
      <c r="Q323" s="25"/>
    </row>
    <row r="324" spans="1:17" x14ac:dyDescent="0.25">
      <c r="A324" s="25"/>
      <c r="B324" s="26"/>
      <c r="C324" s="25"/>
      <c r="D324" s="25"/>
      <c r="E324" s="25"/>
      <c r="F324" s="26"/>
      <c r="G324" s="25"/>
      <c r="H324" s="25"/>
      <c r="I324" s="25"/>
      <c r="J324" s="26"/>
      <c r="K324" s="25"/>
      <c r="L324" s="25"/>
      <c r="M324" s="25"/>
      <c r="N324" s="26"/>
      <c r="O324" s="25"/>
      <c r="P324" s="25"/>
      <c r="Q324" s="25"/>
    </row>
    <row r="325" spans="1:17" x14ac:dyDescent="0.25">
      <c r="A325" s="25"/>
      <c r="B325" s="26"/>
      <c r="C325" s="25"/>
      <c r="D325" s="25"/>
      <c r="E325" s="25"/>
      <c r="F325" s="26"/>
      <c r="G325" s="25"/>
      <c r="H325" s="25"/>
      <c r="I325" s="25"/>
      <c r="J325" s="26"/>
      <c r="K325" s="25"/>
      <c r="L325" s="25"/>
      <c r="M325" s="25"/>
      <c r="N325" s="26"/>
      <c r="O325" s="25"/>
      <c r="P325" s="25"/>
      <c r="Q325" s="25"/>
    </row>
    <row r="326" spans="1:17" x14ac:dyDescent="0.25">
      <c r="A326" s="25"/>
      <c r="B326" s="26"/>
      <c r="C326" s="25"/>
      <c r="D326" s="25"/>
      <c r="E326" s="25"/>
      <c r="F326" s="26"/>
      <c r="G326" s="25"/>
      <c r="H326" s="25"/>
      <c r="I326" s="25"/>
      <c r="J326" s="26"/>
      <c r="K326" s="25"/>
      <c r="L326" s="25"/>
      <c r="M326" s="25"/>
      <c r="N326" s="26"/>
      <c r="O326" s="25"/>
      <c r="P326" s="25"/>
      <c r="Q326" s="25"/>
    </row>
    <row r="327" spans="1:17" x14ac:dyDescent="0.25">
      <c r="A327" s="25"/>
      <c r="B327" s="26"/>
      <c r="C327" s="25"/>
      <c r="D327" s="25"/>
      <c r="E327" s="25"/>
      <c r="F327" s="26"/>
      <c r="G327" s="25"/>
      <c r="H327" s="25"/>
      <c r="I327" s="25"/>
      <c r="J327" s="26"/>
      <c r="K327" s="25"/>
      <c r="L327" s="25"/>
      <c r="M327" s="25"/>
      <c r="N327" s="26"/>
      <c r="O327" s="25"/>
      <c r="P327" s="25"/>
      <c r="Q327" s="25"/>
    </row>
    <row r="328" spans="1:17" x14ac:dyDescent="0.25">
      <c r="A328" s="25"/>
      <c r="B328" s="26"/>
      <c r="C328" s="25"/>
      <c r="D328" s="25"/>
      <c r="E328" s="25"/>
      <c r="F328" s="26"/>
      <c r="G328" s="25"/>
      <c r="H328" s="25"/>
      <c r="I328" s="25"/>
      <c r="J328" s="26"/>
      <c r="K328" s="25"/>
      <c r="L328" s="25"/>
      <c r="M328" s="25"/>
      <c r="N328" s="26"/>
      <c r="O328" s="25"/>
      <c r="P328" s="25"/>
      <c r="Q328" s="25"/>
    </row>
    <row r="329" spans="1:17" x14ac:dyDescent="0.25">
      <c r="A329" s="25"/>
      <c r="B329" s="26"/>
      <c r="C329" s="25"/>
      <c r="D329" s="25"/>
      <c r="E329" s="25"/>
      <c r="F329" s="26"/>
      <c r="G329" s="25"/>
      <c r="H329" s="25"/>
      <c r="I329" s="25"/>
      <c r="J329" s="26"/>
      <c r="K329" s="25"/>
      <c r="L329" s="25"/>
      <c r="M329" s="25"/>
      <c r="N329" s="26"/>
      <c r="O329" s="25"/>
      <c r="P329" s="25"/>
      <c r="Q329" s="25"/>
    </row>
    <row r="330" spans="1:17" x14ac:dyDescent="0.25">
      <c r="A330" s="25"/>
      <c r="B330" s="26"/>
      <c r="C330" s="25"/>
      <c r="D330" s="25"/>
      <c r="E330" s="25"/>
      <c r="F330" s="26"/>
      <c r="G330" s="25"/>
      <c r="H330" s="25"/>
      <c r="I330" s="25"/>
      <c r="J330" s="26"/>
      <c r="K330" s="25"/>
      <c r="L330" s="25"/>
      <c r="M330" s="25"/>
      <c r="N330" s="26"/>
      <c r="O330" s="25"/>
      <c r="P330" s="25"/>
      <c r="Q330" s="25"/>
    </row>
    <row r="331" spans="1:17" x14ac:dyDescent="0.25">
      <c r="A331" s="25"/>
      <c r="B331" s="26"/>
      <c r="C331" s="25"/>
      <c r="D331" s="25"/>
      <c r="E331" s="25"/>
      <c r="F331" s="26"/>
      <c r="G331" s="25"/>
      <c r="H331" s="25"/>
      <c r="I331" s="25"/>
      <c r="J331" s="26"/>
      <c r="K331" s="25"/>
      <c r="L331" s="25"/>
      <c r="M331" s="25"/>
      <c r="N331" s="26"/>
      <c r="O331" s="25"/>
      <c r="P331" s="25"/>
      <c r="Q331" s="25"/>
    </row>
    <row r="332" spans="1:17" x14ac:dyDescent="0.25">
      <c r="A332" s="25"/>
      <c r="B332" s="26"/>
      <c r="C332" s="25"/>
      <c r="D332" s="25"/>
      <c r="E332" s="25"/>
      <c r="F332" s="26"/>
      <c r="G332" s="25"/>
      <c r="H332" s="25"/>
      <c r="I332" s="25"/>
      <c r="J332" s="26"/>
      <c r="K332" s="25"/>
      <c r="L332" s="25"/>
      <c r="M332" s="25"/>
      <c r="N332" s="26"/>
      <c r="O332" s="25"/>
      <c r="P332" s="25"/>
      <c r="Q332" s="25"/>
    </row>
    <row r="333" spans="1:17" x14ac:dyDescent="0.25">
      <c r="A333" s="25"/>
      <c r="B333" s="26"/>
      <c r="C333" s="25"/>
      <c r="D333" s="25"/>
      <c r="E333" s="25"/>
      <c r="F333" s="26"/>
      <c r="G333" s="25"/>
      <c r="H333" s="25"/>
      <c r="I333" s="25"/>
      <c r="J333" s="26"/>
      <c r="K333" s="25"/>
      <c r="L333" s="25"/>
      <c r="M333" s="25"/>
      <c r="N333" s="26"/>
      <c r="O333" s="25"/>
      <c r="P333" s="25"/>
      <c r="Q333" s="25"/>
    </row>
    <row r="334" spans="1:17" x14ac:dyDescent="0.25">
      <c r="A334" s="25"/>
      <c r="B334" s="26"/>
      <c r="C334" s="25"/>
      <c r="D334" s="25"/>
      <c r="E334" s="25"/>
      <c r="F334" s="26"/>
      <c r="G334" s="25"/>
      <c r="H334" s="25"/>
      <c r="I334" s="25"/>
      <c r="J334" s="26"/>
      <c r="K334" s="25"/>
      <c r="L334" s="25"/>
      <c r="M334" s="25"/>
      <c r="N334" s="26"/>
      <c r="O334" s="25"/>
      <c r="P334" s="25"/>
      <c r="Q334" s="25"/>
    </row>
    <row r="335" spans="1:17" x14ac:dyDescent="0.25">
      <c r="A335" s="25"/>
      <c r="B335" s="26"/>
      <c r="C335" s="25"/>
      <c r="D335" s="25"/>
      <c r="E335" s="25"/>
      <c r="F335" s="26"/>
      <c r="G335" s="25"/>
      <c r="H335" s="25"/>
      <c r="I335" s="25"/>
      <c r="J335" s="26"/>
      <c r="K335" s="25"/>
      <c r="L335" s="25"/>
      <c r="M335" s="25"/>
      <c r="N335" s="26"/>
      <c r="O335" s="25"/>
      <c r="P335" s="25"/>
      <c r="Q335" s="25"/>
    </row>
    <row r="336" spans="1:17" x14ac:dyDescent="0.25">
      <c r="A336" s="25"/>
      <c r="B336" s="26"/>
      <c r="C336" s="25"/>
      <c r="D336" s="25"/>
      <c r="E336" s="25"/>
      <c r="F336" s="26"/>
      <c r="G336" s="25"/>
      <c r="H336" s="25"/>
      <c r="I336" s="25"/>
      <c r="J336" s="26"/>
      <c r="K336" s="25"/>
      <c r="L336" s="25"/>
      <c r="M336" s="25"/>
      <c r="N336" s="26"/>
      <c r="O336" s="25"/>
      <c r="P336" s="25"/>
      <c r="Q336" s="25"/>
    </row>
    <row r="337" spans="1:17" x14ac:dyDescent="0.25">
      <c r="A337" s="25"/>
      <c r="B337" s="26"/>
      <c r="C337" s="25"/>
      <c r="D337" s="25"/>
      <c r="E337" s="25"/>
      <c r="F337" s="26"/>
      <c r="G337" s="25"/>
      <c r="H337" s="25"/>
      <c r="I337" s="25"/>
      <c r="J337" s="26"/>
      <c r="K337" s="25"/>
      <c r="L337" s="25"/>
      <c r="M337" s="25"/>
      <c r="N337" s="26"/>
      <c r="O337" s="25"/>
      <c r="P337" s="25"/>
      <c r="Q337" s="25"/>
    </row>
    <row r="338" spans="1:17" x14ac:dyDescent="0.25">
      <c r="A338" s="25"/>
      <c r="B338" s="26"/>
      <c r="C338" s="25"/>
      <c r="D338" s="25"/>
      <c r="E338" s="25"/>
      <c r="F338" s="26"/>
      <c r="G338" s="25"/>
      <c r="H338" s="25"/>
      <c r="I338" s="25"/>
      <c r="J338" s="26"/>
      <c r="K338" s="25"/>
      <c r="L338" s="25"/>
      <c r="M338" s="25"/>
      <c r="N338" s="26"/>
      <c r="O338" s="25"/>
      <c r="P338" s="25"/>
      <c r="Q338" s="25"/>
    </row>
    <row r="339" spans="1:17" x14ac:dyDescent="0.25">
      <c r="A339" s="25"/>
      <c r="B339" s="26"/>
      <c r="C339" s="25"/>
      <c r="D339" s="25"/>
      <c r="E339" s="25"/>
      <c r="F339" s="26"/>
      <c r="G339" s="25"/>
      <c r="H339" s="25"/>
      <c r="I339" s="25"/>
      <c r="J339" s="26"/>
      <c r="K339" s="25"/>
      <c r="L339" s="25"/>
      <c r="M339" s="25"/>
      <c r="N339" s="26"/>
      <c r="O339" s="25"/>
      <c r="P339" s="25"/>
      <c r="Q339" s="25"/>
    </row>
    <row r="340" spans="1:17" x14ac:dyDescent="0.25">
      <c r="A340" s="25"/>
      <c r="B340" s="26"/>
      <c r="C340" s="25"/>
      <c r="D340" s="25"/>
      <c r="E340" s="25"/>
      <c r="F340" s="26"/>
      <c r="G340" s="25"/>
      <c r="H340" s="25"/>
      <c r="I340" s="25"/>
      <c r="J340" s="26"/>
      <c r="K340" s="25"/>
      <c r="L340" s="25"/>
      <c r="M340" s="25"/>
      <c r="N340" s="26"/>
      <c r="O340" s="25"/>
      <c r="P340" s="25"/>
      <c r="Q340" s="25"/>
    </row>
    <row r="341" spans="1:17" x14ac:dyDescent="0.25">
      <c r="A341" s="25"/>
      <c r="B341" s="26"/>
      <c r="C341" s="25"/>
      <c r="D341" s="25"/>
      <c r="E341" s="25"/>
      <c r="F341" s="26"/>
      <c r="G341" s="25"/>
      <c r="H341" s="25"/>
      <c r="I341" s="25"/>
      <c r="J341" s="26"/>
      <c r="K341" s="25"/>
      <c r="L341" s="25"/>
      <c r="M341" s="25"/>
      <c r="N341" s="26"/>
      <c r="O341" s="25"/>
      <c r="P341" s="25"/>
      <c r="Q341" s="25"/>
    </row>
    <row r="342" spans="1:17" x14ac:dyDescent="0.25">
      <c r="A342" s="25"/>
      <c r="B342" s="26"/>
      <c r="C342" s="25"/>
      <c r="D342" s="25"/>
      <c r="E342" s="25"/>
      <c r="F342" s="26"/>
      <c r="G342" s="25"/>
      <c r="H342" s="25"/>
      <c r="I342" s="25"/>
      <c r="J342" s="26"/>
      <c r="K342" s="25"/>
      <c r="L342" s="25"/>
      <c r="M342" s="25"/>
      <c r="N342" s="26"/>
      <c r="O342" s="25"/>
      <c r="P342" s="25"/>
      <c r="Q342" s="25"/>
    </row>
    <row r="343" spans="1:17" x14ac:dyDescent="0.25">
      <c r="A343" s="25"/>
      <c r="B343" s="26"/>
      <c r="C343" s="25"/>
      <c r="D343" s="25"/>
      <c r="E343" s="25"/>
      <c r="F343" s="26"/>
      <c r="G343" s="25"/>
      <c r="H343" s="25"/>
      <c r="I343" s="25"/>
      <c r="J343" s="26"/>
      <c r="K343" s="25"/>
      <c r="L343" s="25"/>
      <c r="M343" s="25"/>
      <c r="N343" s="26"/>
      <c r="O343" s="25"/>
      <c r="P343" s="25"/>
      <c r="Q343" s="25"/>
    </row>
    <row r="344" spans="1:17" x14ac:dyDescent="0.25">
      <c r="A344" s="25"/>
      <c r="B344" s="26"/>
      <c r="C344" s="25"/>
      <c r="D344" s="25"/>
      <c r="E344" s="25"/>
      <c r="F344" s="26"/>
      <c r="G344" s="25"/>
      <c r="H344" s="25"/>
      <c r="I344" s="25"/>
      <c r="J344" s="26"/>
      <c r="K344" s="25"/>
      <c r="L344" s="25"/>
      <c r="M344" s="25"/>
      <c r="N344" s="26"/>
      <c r="O344" s="25"/>
      <c r="P344" s="25"/>
      <c r="Q344" s="25"/>
    </row>
    <row r="345" spans="1:17" x14ac:dyDescent="0.25">
      <c r="A345" s="25"/>
      <c r="B345" s="26"/>
      <c r="C345" s="25"/>
      <c r="D345" s="25"/>
      <c r="E345" s="25"/>
      <c r="F345" s="26"/>
      <c r="G345" s="25"/>
      <c r="H345" s="25"/>
      <c r="I345" s="25"/>
      <c r="J345" s="26"/>
      <c r="K345" s="25"/>
      <c r="L345" s="25"/>
      <c r="M345" s="25"/>
      <c r="N345" s="26"/>
      <c r="O345" s="25"/>
      <c r="P345" s="25"/>
      <c r="Q345" s="25"/>
    </row>
    <row r="346" spans="1:17" x14ac:dyDescent="0.25">
      <c r="A346" s="25"/>
      <c r="B346" s="26"/>
      <c r="C346" s="25"/>
      <c r="D346" s="25"/>
      <c r="E346" s="25"/>
      <c r="F346" s="26"/>
      <c r="G346" s="25"/>
      <c r="H346" s="25"/>
      <c r="I346" s="25"/>
      <c r="J346" s="26"/>
      <c r="K346" s="25"/>
      <c r="L346" s="25"/>
      <c r="M346" s="25"/>
      <c r="N346" s="26"/>
      <c r="O346" s="25"/>
      <c r="P346" s="25"/>
      <c r="Q346" s="25"/>
    </row>
    <row r="347" spans="1:17" x14ac:dyDescent="0.25">
      <c r="A347" s="25"/>
      <c r="B347" s="26"/>
      <c r="C347" s="25"/>
      <c r="D347" s="25"/>
      <c r="E347" s="25"/>
      <c r="F347" s="26"/>
      <c r="G347" s="25"/>
      <c r="H347" s="25"/>
      <c r="I347" s="25"/>
      <c r="J347" s="26"/>
      <c r="K347" s="25"/>
      <c r="L347" s="25"/>
      <c r="M347" s="25"/>
      <c r="N347" s="26"/>
      <c r="O347" s="25"/>
      <c r="P347" s="25"/>
      <c r="Q347" s="25"/>
    </row>
    <row r="348" spans="1:17" x14ac:dyDescent="0.25">
      <c r="A348" s="25"/>
      <c r="B348" s="26"/>
      <c r="C348" s="25"/>
      <c r="D348" s="25"/>
      <c r="E348" s="25"/>
      <c r="F348" s="26"/>
      <c r="G348" s="25"/>
      <c r="H348" s="25"/>
      <c r="I348" s="25"/>
      <c r="J348" s="26"/>
      <c r="K348" s="25"/>
      <c r="L348" s="25"/>
      <c r="M348" s="25"/>
      <c r="N348" s="26"/>
      <c r="O348" s="25"/>
      <c r="P348" s="25"/>
      <c r="Q348" s="25"/>
    </row>
    <row r="349" spans="1:17" x14ac:dyDescent="0.25">
      <c r="A349" s="25"/>
      <c r="B349" s="26"/>
      <c r="C349" s="25"/>
      <c r="D349" s="25"/>
      <c r="E349" s="25"/>
      <c r="F349" s="26"/>
      <c r="G349" s="25"/>
      <c r="H349" s="25"/>
      <c r="I349" s="25"/>
      <c r="J349" s="26"/>
      <c r="K349" s="25"/>
      <c r="L349" s="25"/>
      <c r="M349" s="25"/>
      <c r="N349" s="26"/>
      <c r="O349" s="25"/>
      <c r="P349" s="25"/>
      <c r="Q349" s="25"/>
    </row>
    <row r="350" spans="1:17" x14ac:dyDescent="0.25">
      <c r="A350" s="25"/>
      <c r="B350" s="26"/>
      <c r="C350" s="25"/>
      <c r="D350" s="25"/>
      <c r="E350" s="25"/>
      <c r="F350" s="26"/>
      <c r="G350" s="25"/>
      <c r="H350" s="25"/>
      <c r="I350" s="25"/>
      <c r="J350" s="26"/>
      <c r="K350" s="25"/>
      <c r="L350" s="25"/>
      <c r="M350" s="25"/>
      <c r="N350" s="26"/>
      <c r="O350" s="25"/>
      <c r="P350" s="25"/>
      <c r="Q350" s="25"/>
    </row>
    <row r="351" spans="1:17" x14ac:dyDescent="0.25">
      <c r="A351" s="25"/>
      <c r="B351" s="26"/>
      <c r="C351" s="25"/>
      <c r="D351" s="25"/>
      <c r="E351" s="25"/>
      <c r="F351" s="26"/>
      <c r="G351" s="25"/>
      <c r="H351" s="25"/>
      <c r="I351" s="25"/>
      <c r="J351" s="26"/>
      <c r="K351" s="25"/>
      <c r="L351" s="25"/>
      <c r="M351" s="25"/>
      <c r="N351" s="26"/>
      <c r="O351" s="25"/>
      <c r="P351" s="25"/>
      <c r="Q351" s="25"/>
    </row>
    <row r="352" spans="1:17" x14ac:dyDescent="0.25">
      <c r="A352" s="25"/>
      <c r="B352" s="26"/>
      <c r="C352" s="25"/>
      <c r="D352" s="25"/>
      <c r="E352" s="25"/>
      <c r="F352" s="26"/>
      <c r="G352" s="25"/>
      <c r="H352" s="25"/>
      <c r="I352" s="25"/>
      <c r="J352" s="26"/>
      <c r="K352" s="25"/>
      <c r="L352" s="25"/>
      <c r="M352" s="25"/>
      <c r="N352" s="26"/>
      <c r="O352" s="25"/>
      <c r="P352" s="25"/>
      <c r="Q352" s="25"/>
    </row>
    <row r="353" spans="1:17" x14ac:dyDescent="0.25">
      <c r="A353" s="25"/>
      <c r="B353" s="26"/>
      <c r="C353" s="25"/>
      <c r="D353" s="25"/>
      <c r="E353" s="25"/>
      <c r="F353" s="26"/>
      <c r="G353" s="25"/>
      <c r="H353" s="25"/>
      <c r="I353" s="25"/>
      <c r="J353" s="26"/>
      <c r="K353" s="25"/>
      <c r="L353" s="25"/>
      <c r="M353" s="25"/>
      <c r="N353" s="26"/>
      <c r="O353" s="25"/>
      <c r="P353" s="25"/>
      <c r="Q353" s="25"/>
    </row>
    <row r="354" spans="1:17" x14ac:dyDescent="0.25">
      <c r="A354" s="25"/>
      <c r="B354" s="26"/>
      <c r="C354" s="25"/>
      <c r="D354" s="25"/>
      <c r="E354" s="25"/>
      <c r="F354" s="26"/>
      <c r="G354" s="25"/>
      <c r="H354" s="25"/>
      <c r="I354" s="25"/>
      <c r="J354" s="26"/>
      <c r="K354" s="25"/>
      <c r="L354" s="25"/>
      <c r="M354" s="25"/>
      <c r="N354" s="26"/>
      <c r="O354" s="25"/>
      <c r="P354" s="25"/>
      <c r="Q354" s="25"/>
    </row>
    <row r="355" spans="1:17" x14ac:dyDescent="0.25">
      <c r="A355" s="25"/>
      <c r="B355" s="26"/>
      <c r="C355" s="25"/>
      <c r="D355" s="25"/>
      <c r="E355" s="25"/>
      <c r="F355" s="26"/>
      <c r="G355" s="25"/>
      <c r="H355" s="25"/>
      <c r="I355" s="25"/>
      <c r="J355" s="26"/>
      <c r="K355" s="25"/>
      <c r="L355" s="25"/>
      <c r="M355" s="25"/>
      <c r="N355" s="26"/>
      <c r="O355" s="25"/>
      <c r="P355" s="25"/>
      <c r="Q355" s="25"/>
    </row>
    <row r="356" spans="1:17" x14ac:dyDescent="0.25">
      <c r="A356" s="25"/>
      <c r="B356" s="26"/>
      <c r="C356" s="25"/>
      <c r="D356" s="25"/>
      <c r="E356" s="25"/>
      <c r="F356" s="26"/>
      <c r="G356" s="25"/>
      <c r="H356" s="25"/>
      <c r="I356" s="25"/>
      <c r="J356" s="26"/>
      <c r="K356" s="25"/>
      <c r="L356" s="25"/>
      <c r="M356" s="25"/>
      <c r="N356" s="26"/>
      <c r="O356" s="25"/>
      <c r="P356" s="25"/>
      <c r="Q356" s="25"/>
    </row>
    <row r="357" spans="1:17" x14ac:dyDescent="0.25">
      <c r="A357" s="25"/>
      <c r="B357" s="26"/>
      <c r="C357" s="25"/>
      <c r="D357" s="25"/>
      <c r="E357" s="25"/>
      <c r="F357" s="26"/>
      <c r="G357" s="25"/>
      <c r="H357" s="25"/>
      <c r="I357" s="25"/>
      <c r="J357" s="26"/>
      <c r="K357" s="25"/>
      <c r="L357" s="25"/>
      <c r="M357" s="25"/>
      <c r="N357" s="26"/>
      <c r="O357" s="25"/>
      <c r="P357" s="25"/>
      <c r="Q357" s="25"/>
    </row>
    <row r="358" spans="1:17" x14ac:dyDescent="0.25">
      <c r="A358" s="25"/>
      <c r="B358" s="26"/>
      <c r="C358" s="25"/>
      <c r="D358" s="25"/>
      <c r="E358" s="25"/>
      <c r="F358" s="26"/>
      <c r="G358" s="25"/>
      <c r="H358" s="25"/>
      <c r="I358" s="25"/>
      <c r="J358" s="26"/>
      <c r="K358" s="25"/>
      <c r="L358" s="25"/>
      <c r="M358" s="25"/>
      <c r="N358" s="26"/>
      <c r="O358" s="25"/>
      <c r="P358" s="25"/>
      <c r="Q358" s="25"/>
    </row>
    <row r="359" spans="1:17" x14ac:dyDescent="0.25">
      <c r="A359" s="25"/>
      <c r="B359" s="26"/>
      <c r="C359" s="25"/>
      <c r="D359" s="25"/>
      <c r="E359" s="25"/>
      <c r="F359" s="26"/>
      <c r="G359" s="25"/>
      <c r="H359" s="25"/>
      <c r="I359" s="25"/>
      <c r="J359" s="26"/>
      <c r="K359" s="25"/>
      <c r="L359" s="25"/>
      <c r="M359" s="25"/>
      <c r="N359" s="26"/>
      <c r="O359" s="25"/>
      <c r="P359" s="25"/>
      <c r="Q359" s="25"/>
    </row>
    <row r="360" spans="1:17" x14ac:dyDescent="0.25">
      <c r="A360" s="25"/>
      <c r="B360" s="26"/>
      <c r="C360" s="25"/>
      <c r="D360" s="25"/>
      <c r="E360" s="25"/>
      <c r="F360" s="26"/>
      <c r="G360" s="25"/>
      <c r="H360" s="25"/>
      <c r="I360" s="25"/>
      <c r="J360" s="26"/>
      <c r="K360" s="25"/>
      <c r="L360" s="25"/>
      <c r="M360" s="25"/>
      <c r="N360" s="26"/>
      <c r="O360" s="25"/>
      <c r="P360" s="25"/>
      <c r="Q360" s="25"/>
    </row>
    <row r="361" spans="1:17" x14ac:dyDescent="0.25">
      <c r="A361" s="25"/>
      <c r="B361" s="26"/>
      <c r="C361" s="25"/>
      <c r="D361" s="25"/>
      <c r="E361" s="25"/>
      <c r="F361" s="26"/>
      <c r="G361" s="25"/>
      <c r="H361" s="25"/>
      <c r="I361" s="25"/>
      <c r="J361" s="26"/>
      <c r="K361" s="25"/>
      <c r="L361" s="25"/>
      <c r="M361" s="25"/>
      <c r="N361" s="26"/>
      <c r="O361" s="25"/>
      <c r="P361" s="25"/>
      <c r="Q361" s="25"/>
    </row>
    <row r="362" spans="1:17" x14ac:dyDescent="0.25">
      <c r="A362" s="25"/>
      <c r="B362" s="26"/>
      <c r="C362" s="25"/>
      <c r="D362" s="25"/>
      <c r="E362" s="25"/>
      <c r="F362" s="26"/>
      <c r="G362" s="25"/>
      <c r="H362" s="25"/>
      <c r="I362" s="25"/>
      <c r="J362" s="26"/>
      <c r="K362" s="25"/>
      <c r="L362" s="25"/>
      <c r="M362" s="25"/>
      <c r="N362" s="26"/>
      <c r="O362" s="25"/>
      <c r="P362" s="25"/>
      <c r="Q362" s="25"/>
    </row>
    <row r="363" spans="1:17" x14ac:dyDescent="0.25">
      <c r="A363" s="25"/>
      <c r="B363" s="26"/>
      <c r="C363" s="25"/>
      <c r="D363" s="25"/>
      <c r="E363" s="25"/>
      <c r="F363" s="26"/>
      <c r="G363" s="25"/>
      <c r="H363" s="25"/>
      <c r="I363" s="25"/>
      <c r="J363" s="26"/>
      <c r="K363" s="25"/>
      <c r="L363" s="25"/>
      <c r="M363" s="25"/>
      <c r="N363" s="26"/>
      <c r="O363" s="25"/>
      <c r="P363" s="25"/>
      <c r="Q363" s="25"/>
    </row>
    <row r="364" spans="1:17" x14ac:dyDescent="0.25">
      <c r="A364" s="25"/>
      <c r="B364" s="26"/>
      <c r="C364" s="25"/>
      <c r="D364" s="25"/>
      <c r="E364" s="25"/>
      <c r="F364" s="26"/>
      <c r="G364" s="25"/>
      <c r="H364" s="25"/>
      <c r="I364" s="25"/>
      <c r="J364" s="26"/>
      <c r="K364" s="25"/>
      <c r="L364" s="25"/>
      <c r="M364" s="25"/>
      <c r="N364" s="26"/>
      <c r="O364" s="25"/>
      <c r="P364" s="25"/>
      <c r="Q364" s="25"/>
    </row>
    <row r="365" spans="1:17" x14ac:dyDescent="0.25">
      <c r="A365" s="25"/>
      <c r="B365" s="26"/>
      <c r="C365" s="25"/>
      <c r="D365" s="25"/>
      <c r="E365" s="25"/>
      <c r="F365" s="26"/>
      <c r="G365" s="25"/>
      <c r="H365" s="25"/>
      <c r="I365" s="25"/>
      <c r="J365" s="26"/>
      <c r="K365" s="25"/>
      <c r="L365" s="25"/>
      <c r="M365" s="25"/>
      <c r="N365" s="26"/>
      <c r="O365" s="25"/>
      <c r="P365" s="25"/>
      <c r="Q365" s="25"/>
    </row>
    <row r="366" spans="1:17" x14ac:dyDescent="0.25">
      <c r="A366" s="25"/>
      <c r="B366" s="26"/>
      <c r="C366" s="25"/>
      <c r="D366" s="25"/>
      <c r="E366" s="25"/>
      <c r="F366" s="26"/>
      <c r="G366" s="25"/>
      <c r="H366" s="25"/>
      <c r="I366" s="25"/>
      <c r="J366" s="26"/>
      <c r="K366" s="25"/>
      <c r="L366" s="25"/>
      <c r="M366" s="25"/>
      <c r="N366" s="26"/>
      <c r="O366" s="25"/>
      <c r="P366" s="25"/>
      <c r="Q366" s="25"/>
    </row>
    <row r="367" spans="1:17" x14ac:dyDescent="0.25">
      <c r="A367" s="25"/>
      <c r="B367" s="26"/>
      <c r="C367" s="25"/>
      <c r="D367" s="25"/>
      <c r="E367" s="25"/>
      <c r="F367" s="26"/>
      <c r="G367" s="25"/>
      <c r="H367" s="25"/>
      <c r="I367" s="25"/>
      <c r="J367" s="26"/>
      <c r="K367" s="25"/>
      <c r="L367" s="25"/>
      <c r="M367" s="25"/>
      <c r="N367" s="26"/>
      <c r="O367" s="25"/>
      <c r="P367" s="25"/>
      <c r="Q367" s="25"/>
    </row>
    <row r="368" spans="1:17" x14ac:dyDescent="0.25">
      <c r="A368" s="25"/>
      <c r="B368" s="26"/>
      <c r="C368" s="25"/>
      <c r="D368" s="25"/>
      <c r="E368" s="25"/>
      <c r="F368" s="26"/>
      <c r="G368" s="25"/>
      <c r="H368" s="25"/>
      <c r="I368" s="25"/>
      <c r="J368" s="26"/>
      <c r="K368" s="25"/>
      <c r="L368" s="25"/>
      <c r="M368" s="25"/>
      <c r="N368" s="26"/>
      <c r="O368" s="25"/>
      <c r="P368" s="25"/>
      <c r="Q368" s="25"/>
    </row>
    <row r="369" spans="1:17" x14ac:dyDescent="0.25">
      <c r="A369" s="25"/>
      <c r="B369" s="26"/>
      <c r="C369" s="25"/>
      <c r="D369" s="25"/>
      <c r="E369" s="25"/>
      <c r="F369" s="26"/>
      <c r="G369" s="25"/>
      <c r="H369" s="25"/>
      <c r="I369" s="25"/>
      <c r="J369" s="26"/>
      <c r="K369" s="25"/>
      <c r="L369" s="25"/>
      <c r="M369" s="25"/>
      <c r="N369" s="26"/>
      <c r="O369" s="25"/>
      <c r="P369" s="25"/>
      <c r="Q369" s="25"/>
    </row>
    <row r="370" spans="1:17" x14ac:dyDescent="0.25">
      <c r="A370" s="25"/>
      <c r="B370" s="26"/>
      <c r="C370" s="25"/>
      <c r="D370" s="25"/>
      <c r="E370" s="25"/>
      <c r="F370" s="26"/>
      <c r="G370" s="25"/>
      <c r="H370" s="25"/>
      <c r="I370" s="25"/>
      <c r="J370" s="26"/>
      <c r="K370" s="25"/>
      <c r="L370" s="25"/>
      <c r="M370" s="25"/>
      <c r="N370" s="26"/>
      <c r="O370" s="25"/>
      <c r="P370" s="25"/>
      <c r="Q370" s="25"/>
    </row>
    <row r="371" spans="1:17" x14ac:dyDescent="0.25">
      <c r="A371" s="25"/>
      <c r="B371" s="26"/>
      <c r="C371" s="25"/>
      <c r="D371" s="25"/>
      <c r="E371" s="25"/>
      <c r="F371" s="26"/>
      <c r="G371" s="25"/>
      <c r="H371" s="25"/>
      <c r="I371" s="25"/>
      <c r="J371" s="26"/>
      <c r="K371" s="25"/>
      <c r="L371" s="25"/>
      <c r="M371" s="25"/>
      <c r="N371" s="26"/>
      <c r="O371" s="25"/>
      <c r="P371" s="25"/>
      <c r="Q371" s="25"/>
    </row>
    <row r="372" spans="1:17" x14ac:dyDescent="0.25">
      <c r="A372" s="25"/>
      <c r="B372" s="26"/>
      <c r="C372" s="25"/>
      <c r="D372" s="25"/>
      <c r="E372" s="25"/>
      <c r="F372" s="26"/>
      <c r="G372" s="25"/>
      <c r="H372" s="25"/>
      <c r="I372" s="25"/>
      <c r="J372" s="26"/>
      <c r="K372" s="25"/>
      <c r="L372" s="25"/>
      <c r="M372" s="25"/>
      <c r="N372" s="26"/>
      <c r="O372" s="25"/>
      <c r="P372" s="25"/>
      <c r="Q372" s="25"/>
    </row>
    <row r="373" spans="1:17" x14ac:dyDescent="0.25">
      <c r="A373" s="25"/>
      <c r="B373" s="26"/>
      <c r="C373" s="25"/>
      <c r="D373" s="25"/>
      <c r="E373" s="25"/>
      <c r="F373" s="26"/>
      <c r="G373" s="25"/>
      <c r="H373" s="25"/>
      <c r="I373" s="25"/>
      <c r="J373" s="26"/>
      <c r="K373" s="25"/>
      <c r="L373" s="25"/>
      <c r="M373" s="25"/>
      <c r="N373" s="26"/>
      <c r="O373" s="25"/>
      <c r="P373" s="25"/>
      <c r="Q373" s="25"/>
    </row>
    <row r="374" spans="1:17" x14ac:dyDescent="0.25">
      <c r="A374" s="25"/>
      <c r="B374" s="26"/>
      <c r="C374" s="25"/>
      <c r="D374" s="25"/>
      <c r="E374" s="25"/>
      <c r="F374" s="26"/>
      <c r="G374" s="25"/>
      <c r="H374" s="25"/>
      <c r="I374" s="25"/>
      <c r="J374" s="26"/>
      <c r="K374" s="25"/>
      <c r="L374" s="25"/>
      <c r="M374" s="25"/>
      <c r="N374" s="26"/>
      <c r="O374" s="25"/>
      <c r="P374" s="25"/>
      <c r="Q374" s="25"/>
    </row>
    <row r="375" spans="1:17" x14ac:dyDescent="0.25">
      <c r="A375" s="25"/>
      <c r="B375" s="26"/>
      <c r="C375" s="25"/>
      <c r="D375" s="25"/>
      <c r="E375" s="25"/>
      <c r="F375" s="26"/>
      <c r="G375" s="25"/>
      <c r="H375" s="25"/>
      <c r="I375" s="25"/>
      <c r="J375" s="26"/>
      <c r="K375" s="25"/>
      <c r="L375" s="25"/>
      <c r="M375" s="25"/>
      <c r="N375" s="26"/>
      <c r="O375" s="25"/>
      <c r="P375" s="25"/>
      <c r="Q375" s="25"/>
    </row>
    <row r="376" spans="1:17" x14ac:dyDescent="0.25">
      <c r="A376" s="25"/>
      <c r="B376" s="26"/>
      <c r="C376" s="25"/>
      <c r="D376" s="25"/>
      <c r="E376" s="25"/>
      <c r="F376" s="26"/>
      <c r="G376" s="25"/>
      <c r="H376" s="25"/>
      <c r="I376" s="25"/>
      <c r="J376" s="26"/>
      <c r="K376" s="25"/>
      <c r="L376" s="25"/>
      <c r="M376" s="25"/>
      <c r="N376" s="26"/>
      <c r="O376" s="25"/>
      <c r="P376" s="25"/>
      <c r="Q376" s="25"/>
    </row>
    <row r="377" spans="1:17" x14ac:dyDescent="0.25">
      <c r="A377" s="25"/>
      <c r="B377" s="26"/>
      <c r="C377" s="25"/>
      <c r="D377" s="25"/>
      <c r="E377" s="25"/>
      <c r="F377" s="26"/>
      <c r="G377" s="25"/>
      <c r="H377" s="25"/>
      <c r="I377" s="25"/>
      <c r="J377" s="26"/>
      <c r="K377" s="25"/>
      <c r="L377" s="25"/>
      <c r="M377" s="25"/>
      <c r="N377" s="26"/>
      <c r="O377" s="25"/>
      <c r="P377" s="25"/>
      <c r="Q377" s="25"/>
    </row>
    <row r="378" spans="1:17" x14ac:dyDescent="0.25">
      <c r="A378" s="25"/>
      <c r="B378" s="26"/>
      <c r="C378" s="25"/>
      <c r="D378" s="25"/>
      <c r="E378" s="25"/>
      <c r="F378" s="26"/>
      <c r="G378" s="25"/>
      <c r="H378" s="25"/>
      <c r="I378" s="25"/>
      <c r="J378" s="26"/>
      <c r="K378" s="25"/>
      <c r="L378" s="25"/>
      <c r="M378" s="25"/>
      <c r="N378" s="26"/>
      <c r="O378" s="25"/>
      <c r="P378" s="25"/>
      <c r="Q378" s="25"/>
    </row>
    <row r="379" spans="1:17" x14ac:dyDescent="0.25">
      <c r="A379" s="25"/>
      <c r="B379" s="26"/>
      <c r="C379" s="25"/>
      <c r="D379" s="25"/>
      <c r="E379" s="25"/>
      <c r="F379" s="26"/>
      <c r="G379" s="25"/>
      <c r="H379" s="25"/>
      <c r="I379" s="25"/>
      <c r="J379" s="26"/>
      <c r="K379" s="25"/>
      <c r="L379" s="25"/>
      <c r="M379" s="25"/>
      <c r="N379" s="26"/>
      <c r="O379" s="25"/>
      <c r="P379" s="25"/>
      <c r="Q379" s="25"/>
    </row>
    <row r="380" spans="1:17" x14ac:dyDescent="0.25">
      <c r="A380" s="25"/>
      <c r="B380" s="26"/>
      <c r="C380" s="25"/>
      <c r="D380" s="25"/>
      <c r="E380" s="25"/>
      <c r="F380" s="26"/>
      <c r="G380" s="25"/>
      <c r="H380" s="25"/>
      <c r="I380" s="25"/>
      <c r="J380" s="26"/>
      <c r="K380" s="25"/>
      <c r="L380" s="25"/>
      <c r="M380" s="25"/>
      <c r="N380" s="26"/>
      <c r="O380" s="25"/>
      <c r="P380" s="25"/>
      <c r="Q380" s="25"/>
    </row>
    <row r="381" spans="1:17" x14ac:dyDescent="0.25">
      <c r="A381" s="25"/>
      <c r="B381" s="26"/>
      <c r="C381" s="25"/>
      <c r="D381" s="25"/>
      <c r="E381" s="25"/>
      <c r="F381" s="26"/>
      <c r="G381" s="25"/>
      <c r="H381" s="25"/>
      <c r="I381" s="25"/>
      <c r="J381" s="26"/>
      <c r="K381" s="25"/>
      <c r="L381" s="25"/>
      <c r="M381" s="25"/>
      <c r="N381" s="26"/>
      <c r="O381" s="25"/>
      <c r="P381" s="25"/>
      <c r="Q381" s="25"/>
    </row>
    <row r="382" spans="1:17" x14ac:dyDescent="0.25">
      <c r="A382" s="25"/>
      <c r="B382" s="26"/>
      <c r="C382" s="25"/>
      <c r="D382" s="25"/>
      <c r="E382" s="25"/>
      <c r="F382" s="26"/>
      <c r="G382" s="25"/>
      <c r="H382" s="25"/>
      <c r="I382" s="25"/>
      <c r="J382" s="26"/>
      <c r="K382" s="25"/>
      <c r="L382" s="25"/>
      <c r="M382" s="25"/>
      <c r="N382" s="26"/>
      <c r="O382" s="25"/>
      <c r="P382" s="25"/>
      <c r="Q382" s="25"/>
    </row>
    <row r="383" spans="1:17" x14ac:dyDescent="0.25">
      <c r="A383" s="25"/>
      <c r="B383" s="26"/>
      <c r="C383" s="25"/>
      <c r="D383" s="25"/>
      <c r="E383" s="25"/>
      <c r="F383" s="26"/>
      <c r="G383" s="25"/>
      <c r="H383" s="25"/>
      <c r="I383" s="25"/>
      <c r="J383" s="26"/>
      <c r="K383" s="25"/>
      <c r="L383" s="25"/>
      <c r="M383" s="25"/>
      <c r="N383" s="26"/>
      <c r="O383" s="25"/>
      <c r="P383" s="25"/>
      <c r="Q383" s="25"/>
    </row>
    <row r="384" spans="1:17" x14ac:dyDescent="0.25">
      <c r="A384" s="25"/>
      <c r="B384" s="26"/>
      <c r="C384" s="25"/>
      <c r="D384" s="25"/>
      <c r="E384" s="25"/>
      <c r="F384" s="26"/>
      <c r="G384" s="25"/>
      <c r="H384" s="25"/>
      <c r="I384" s="25"/>
      <c r="J384" s="26"/>
      <c r="K384" s="25"/>
      <c r="L384" s="25"/>
      <c r="M384" s="25"/>
      <c r="N384" s="26"/>
      <c r="O384" s="25"/>
      <c r="P384" s="25"/>
      <c r="Q384" s="25"/>
    </row>
    <row r="385" spans="1:17" x14ac:dyDescent="0.25">
      <c r="A385" s="25"/>
      <c r="B385" s="26"/>
      <c r="C385" s="25"/>
      <c r="D385" s="25"/>
      <c r="E385" s="25"/>
      <c r="F385" s="26"/>
      <c r="G385" s="25"/>
      <c r="H385" s="25"/>
      <c r="I385" s="25"/>
      <c r="J385" s="26"/>
      <c r="K385" s="25"/>
      <c r="L385" s="25"/>
      <c r="M385" s="25"/>
      <c r="N385" s="26"/>
      <c r="O385" s="25"/>
      <c r="P385" s="25"/>
      <c r="Q385" s="25"/>
    </row>
    <row r="386" spans="1:17" x14ac:dyDescent="0.25">
      <c r="A386" s="25"/>
      <c r="B386" s="26"/>
      <c r="C386" s="25"/>
      <c r="D386" s="25"/>
      <c r="E386" s="25"/>
      <c r="F386" s="26"/>
      <c r="G386" s="25"/>
      <c r="H386" s="25"/>
      <c r="I386" s="25"/>
      <c r="J386" s="26"/>
      <c r="K386" s="25"/>
      <c r="L386" s="25"/>
      <c r="M386" s="25"/>
      <c r="N386" s="26"/>
      <c r="O386" s="25"/>
      <c r="P386" s="25"/>
      <c r="Q386" s="25"/>
    </row>
    <row r="387" spans="1:17" x14ac:dyDescent="0.25">
      <c r="A387" s="25"/>
      <c r="B387" s="26"/>
      <c r="C387" s="25"/>
      <c r="D387" s="25"/>
      <c r="E387" s="25"/>
      <c r="F387" s="26"/>
      <c r="G387" s="25"/>
      <c r="H387" s="25"/>
      <c r="I387" s="25"/>
      <c r="J387" s="26"/>
      <c r="K387" s="25"/>
      <c r="L387" s="25"/>
      <c r="M387" s="25"/>
      <c r="N387" s="26"/>
      <c r="O387" s="25"/>
      <c r="P387" s="25"/>
      <c r="Q387" s="25"/>
    </row>
    <row r="388" spans="1:17" x14ac:dyDescent="0.25">
      <c r="A388" s="25"/>
      <c r="B388" s="26"/>
      <c r="C388" s="25"/>
      <c r="D388" s="25"/>
      <c r="E388" s="25"/>
      <c r="F388" s="26"/>
      <c r="G388" s="25"/>
      <c r="H388" s="25"/>
      <c r="I388" s="25"/>
      <c r="J388" s="26"/>
      <c r="K388" s="25"/>
      <c r="L388" s="25"/>
      <c r="M388" s="25"/>
      <c r="N388" s="26"/>
      <c r="O388" s="25"/>
      <c r="P388" s="25"/>
      <c r="Q388" s="25"/>
    </row>
    <row r="389" spans="1:17" x14ac:dyDescent="0.25">
      <c r="A389" s="25"/>
      <c r="B389" s="26"/>
      <c r="C389" s="25"/>
      <c r="D389" s="25"/>
      <c r="E389" s="25"/>
      <c r="F389" s="26"/>
      <c r="G389" s="25"/>
      <c r="H389" s="25"/>
      <c r="I389" s="25"/>
      <c r="J389" s="26"/>
      <c r="K389" s="25"/>
      <c r="L389" s="25"/>
      <c r="M389" s="25"/>
      <c r="N389" s="26"/>
      <c r="O389" s="25"/>
      <c r="P389" s="25"/>
      <c r="Q389" s="25"/>
    </row>
    <row r="390" spans="1:17" x14ac:dyDescent="0.25">
      <c r="A390" s="25"/>
      <c r="B390" s="26"/>
      <c r="C390" s="25"/>
      <c r="D390" s="25"/>
      <c r="E390" s="25"/>
      <c r="F390" s="26"/>
      <c r="G390" s="25"/>
      <c r="H390" s="25"/>
      <c r="I390" s="25"/>
      <c r="J390" s="26"/>
      <c r="K390" s="25"/>
      <c r="L390" s="25"/>
      <c r="M390" s="25"/>
      <c r="N390" s="26"/>
      <c r="O390" s="25"/>
      <c r="P390" s="25"/>
      <c r="Q390" s="25"/>
    </row>
    <row r="391" spans="1:17" x14ac:dyDescent="0.25">
      <c r="A391" s="25"/>
      <c r="B391" s="26"/>
      <c r="C391" s="25"/>
      <c r="D391" s="25"/>
      <c r="E391" s="25"/>
      <c r="F391" s="26"/>
      <c r="G391" s="25"/>
      <c r="H391" s="25"/>
      <c r="I391" s="25"/>
      <c r="J391" s="26"/>
      <c r="K391" s="25"/>
      <c r="L391" s="25"/>
      <c r="M391" s="25"/>
      <c r="N391" s="26"/>
      <c r="O391" s="25"/>
      <c r="P391" s="25"/>
      <c r="Q391" s="25"/>
    </row>
    <row r="392" spans="1:17" x14ac:dyDescent="0.25">
      <c r="A392" s="25"/>
      <c r="B392" s="26"/>
      <c r="C392" s="25"/>
      <c r="D392" s="25"/>
      <c r="E392" s="25"/>
      <c r="F392" s="26"/>
      <c r="G392" s="25"/>
      <c r="H392" s="25"/>
      <c r="I392" s="25"/>
      <c r="J392" s="26"/>
      <c r="K392" s="25"/>
      <c r="L392" s="25"/>
      <c r="M392" s="25"/>
      <c r="N392" s="26"/>
      <c r="O392" s="25"/>
      <c r="P392" s="25"/>
      <c r="Q392" s="25"/>
    </row>
    <row r="393" spans="1:17" x14ac:dyDescent="0.25">
      <c r="A393" s="25"/>
      <c r="B393" s="26"/>
      <c r="C393" s="25"/>
      <c r="D393" s="25"/>
      <c r="E393" s="25"/>
      <c r="F393" s="26"/>
      <c r="G393" s="25"/>
      <c r="H393" s="25"/>
      <c r="I393" s="25"/>
      <c r="J393" s="26"/>
      <c r="K393" s="25"/>
      <c r="L393" s="25"/>
      <c r="M393" s="25"/>
      <c r="N393" s="26"/>
      <c r="O393" s="25"/>
      <c r="P393" s="25"/>
      <c r="Q393" s="25"/>
    </row>
    <row r="394" spans="1:17" x14ac:dyDescent="0.25">
      <c r="A394" s="25"/>
      <c r="B394" s="26"/>
      <c r="C394" s="25"/>
      <c r="D394" s="25"/>
      <c r="E394" s="25"/>
      <c r="F394" s="26"/>
      <c r="G394" s="25"/>
      <c r="H394" s="25"/>
      <c r="I394" s="25"/>
      <c r="J394" s="26"/>
      <c r="K394" s="25"/>
      <c r="L394" s="25"/>
      <c r="M394" s="25"/>
      <c r="N394" s="26"/>
      <c r="O394" s="25"/>
      <c r="P394" s="25"/>
      <c r="Q394" s="25"/>
    </row>
    <row r="395" spans="1:17" x14ac:dyDescent="0.25">
      <c r="A395" s="25"/>
      <c r="B395" s="26"/>
      <c r="C395" s="25"/>
      <c r="D395" s="25"/>
      <c r="E395" s="25"/>
      <c r="F395" s="26"/>
      <c r="G395" s="25"/>
      <c r="H395" s="25"/>
      <c r="I395" s="25"/>
      <c r="J395" s="26"/>
      <c r="K395" s="25"/>
      <c r="L395" s="25"/>
      <c r="M395" s="25"/>
      <c r="N395" s="26"/>
      <c r="O395" s="25"/>
      <c r="P395" s="25"/>
      <c r="Q395" s="25"/>
    </row>
    <row r="396" spans="1:17" x14ac:dyDescent="0.25">
      <c r="A396" s="25"/>
      <c r="B396" s="26"/>
      <c r="C396" s="25"/>
      <c r="D396" s="25"/>
      <c r="E396" s="25"/>
      <c r="F396" s="26"/>
      <c r="G396" s="25"/>
      <c r="H396" s="25"/>
      <c r="I396" s="25"/>
      <c r="J396" s="26"/>
      <c r="K396" s="25"/>
      <c r="L396" s="25"/>
      <c r="M396" s="25"/>
      <c r="N396" s="26"/>
      <c r="O396" s="25"/>
      <c r="P396" s="25"/>
      <c r="Q396" s="25"/>
    </row>
    <row r="397" spans="1:17" x14ac:dyDescent="0.25">
      <c r="A397" s="25"/>
      <c r="B397" s="26"/>
      <c r="C397" s="25"/>
      <c r="D397" s="25"/>
      <c r="E397" s="25"/>
      <c r="F397" s="26"/>
      <c r="G397" s="25"/>
      <c r="H397" s="25"/>
      <c r="I397" s="25"/>
      <c r="J397" s="26"/>
      <c r="K397" s="25"/>
      <c r="L397" s="25"/>
      <c r="M397" s="25"/>
      <c r="N397" s="26"/>
      <c r="O397" s="25"/>
      <c r="P397" s="25"/>
      <c r="Q397" s="25"/>
    </row>
    <row r="398" spans="1:17" x14ac:dyDescent="0.25">
      <c r="A398" s="25"/>
      <c r="B398" s="26"/>
      <c r="C398" s="25"/>
      <c r="D398" s="25"/>
      <c r="E398" s="25"/>
      <c r="F398" s="26"/>
      <c r="G398" s="25"/>
      <c r="H398" s="25"/>
      <c r="I398" s="25"/>
      <c r="J398" s="26"/>
      <c r="K398" s="25"/>
      <c r="L398" s="25"/>
      <c r="M398" s="25"/>
      <c r="N398" s="26"/>
      <c r="O398" s="25"/>
      <c r="P398" s="25"/>
      <c r="Q398" s="25"/>
    </row>
    <row r="399" spans="1:17" x14ac:dyDescent="0.25">
      <c r="A399" s="25"/>
      <c r="B399" s="26"/>
      <c r="C399" s="25"/>
      <c r="D399" s="25"/>
      <c r="E399" s="25"/>
      <c r="F399" s="26"/>
      <c r="G399" s="25"/>
      <c r="H399" s="25"/>
      <c r="I399" s="25"/>
      <c r="J399" s="26"/>
      <c r="K399" s="25"/>
      <c r="L399" s="25"/>
      <c r="M399" s="25"/>
      <c r="N399" s="26"/>
      <c r="O399" s="25"/>
      <c r="P399" s="25"/>
      <c r="Q399" s="25"/>
    </row>
    <row r="400" spans="1:17" x14ac:dyDescent="0.25">
      <c r="A400" s="25"/>
      <c r="B400" s="26"/>
      <c r="C400" s="25"/>
      <c r="D400" s="25"/>
      <c r="E400" s="25"/>
      <c r="F400" s="26"/>
      <c r="G400" s="25"/>
      <c r="H400" s="25"/>
      <c r="I400" s="25"/>
      <c r="J400" s="26"/>
      <c r="K400" s="25"/>
      <c r="L400" s="25"/>
      <c r="M400" s="25"/>
      <c r="N400" s="26"/>
      <c r="O400" s="25"/>
      <c r="P400" s="25"/>
      <c r="Q400" s="25"/>
    </row>
    <row r="401" spans="1:17" x14ac:dyDescent="0.25">
      <c r="A401" s="25"/>
      <c r="B401" s="26"/>
      <c r="C401" s="25"/>
      <c r="D401" s="25"/>
      <c r="E401" s="25"/>
      <c r="F401" s="26"/>
      <c r="G401" s="25"/>
      <c r="H401" s="25"/>
      <c r="I401" s="25"/>
      <c r="J401" s="26"/>
      <c r="K401" s="25"/>
      <c r="L401" s="25"/>
      <c r="M401" s="25"/>
      <c r="N401" s="26"/>
      <c r="O401" s="25"/>
      <c r="P401" s="25"/>
      <c r="Q401" s="25"/>
    </row>
    <row r="402" spans="1:17" x14ac:dyDescent="0.25">
      <c r="A402" s="25"/>
      <c r="B402" s="26"/>
      <c r="C402" s="25"/>
      <c r="D402" s="25"/>
      <c r="E402" s="25"/>
      <c r="F402" s="26"/>
      <c r="G402" s="25"/>
      <c r="H402" s="25"/>
      <c r="I402" s="25"/>
      <c r="J402" s="26"/>
      <c r="K402" s="25"/>
      <c r="L402" s="25"/>
      <c r="M402" s="25"/>
      <c r="N402" s="26"/>
      <c r="O402" s="25"/>
      <c r="P402" s="25"/>
      <c r="Q402" s="25"/>
    </row>
    <row r="403" spans="1:17" x14ac:dyDescent="0.25">
      <c r="A403" s="25"/>
      <c r="B403" s="26"/>
      <c r="C403" s="25"/>
      <c r="D403" s="25"/>
      <c r="E403" s="25"/>
      <c r="F403" s="26"/>
      <c r="G403" s="25"/>
      <c r="H403" s="25"/>
      <c r="I403" s="25"/>
      <c r="J403" s="26"/>
      <c r="K403" s="25"/>
      <c r="L403" s="25"/>
      <c r="M403" s="25"/>
      <c r="N403" s="26"/>
      <c r="O403" s="25"/>
      <c r="P403" s="25"/>
      <c r="Q403" s="25"/>
    </row>
    <row r="404" spans="1:17" x14ac:dyDescent="0.25">
      <c r="A404" s="25"/>
      <c r="B404" s="26"/>
      <c r="C404" s="25"/>
      <c r="D404" s="25"/>
      <c r="E404" s="25"/>
      <c r="F404" s="26"/>
      <c r="G404" s="25"/>
      <c r="H404" s="25"/>
      <c r="I404" s="25"/>
      <c r="J404" s="26"/>
      <c r="K404" s="25"/>
      <c r="L404" s="25"/>
      <c r="M404" s="25"/>
      <c r="N404" s="26"/>
      <c r="O404" s="25"/>
      <c r="P404" s="25"/>
      <c r="Q404" s="25"/>
    </row>
    <row r="405" spans="1:17" x14ac:dyDescent="0.25">
      <c r="A405" s="25"/>
      <c r="B405" s="26"/>
      <c r="C405" s="25"/>
      <c r="D405" s="25"/>
      <c r="E405" s="25"/>
      <c r="F405" s="26"/>
      <c r="G405" s="25"/>
      <c r="H405" s="25"/>
      <c r="I405" s="25"/>
      <c r="J405" s="26"/>
      <c r="K405" s="25"/>
      <c r="L405" s="25"/>
      <c r="M405" s="25"/>
      <c r="N405" s="26"/>
      <c r="O405" s="25"/>
      <c r="P405" s="25"/>
      <c r="Q405" s="25"/>
    </row>
    <row r="406" spans="1:17" x14ac:dyDescent="0.25">
      <c r="A406" s="25"/>
      <c r="B406" s="26"/>
      <c r="C406" s="25"/>
      <c r="D406" s="25"/>
      <c r="E406" s="25"/>
      <c r="F406" s="26"/>
      <c r="G406" s="25"/>
      <c r="H406" s="25"/>
      <c r="I406" s="25"/>
      <c r="J406" s="26"/>
      <c r="K406" s="25"/>
      <c r="L406" s="25"/>
      <c r="M406" s="25"/>
      <c r="N406" s="26"/>
      <c r="O406" s="25"/>
      <c r="P406" s="25"/>
      <c r="Q406" s="25"/>
    </row>
    <row r="407" spans="1:17" x14ac:dyDescent="0.25">
      <c r="A407" s="25"/>
      <c r="B407" s="26"/>
      <c r="C407" s="25"/>
      <c r="D407" s="25"/>
      <c r="E407" s="25"/>
      <c r="F407" s="26"/>
      <c r="G407" s="25"/>
      <c r="H407" s="25"/>
      <c r="I407" s="25"/>
      <c r="J407" s="26"/>
      <c r="K407" s="25"/>
      <c r="L407" s="25"/>
      <c r="M407" s="25"/>
      <c r="N407" s="26"/>
      <c r="O407" s="25"/>
      <c r="P407" s="25"/>
      <c r="Q407" s="25"/>
    </row>
    <row r="408" spans="1:17" x14ac:dyDescent="0.25">
      <c r="A408" s="25"/>
      <c r="B408" s="26"/>
      <c r="C408" s="25"/>
      <c r="D408" s="25"/>
      <c r="E408" s="25"/>
      <c r="F408" s="26"/>
      <c r="G408" s="25"/>
      <c r="H408" s="25"/>
      <c r="I408" s="25"/>
      <c r="J408" s="26"/>
      <c r="K408" s="25"/>
      <c r="L408" s="25"/>
      <c r="M408" s="25"/>
      <c r="N408" s="26"/>
      <c r="O408" s="25"/>
      <c r="P408" s="25"/>
      <c r="Q408" s="25"/>
    </row>
    <row r="409" spans="1:17" x14ac:dyDescent="0.25">
      <c r="A409" s="25"/>
      <c r="B409" s="26"/>
      <c r="C409" s="25"/>
      <c r="D409" s="25"/>
      <c r="E409" s="25"/>
      <c r="F409" s="26"/>
      <c r="G409" s="25"/>
      <c r="H409" s="25"/>
      <c r="I409" s="25"/>
      <c r="J409" s="26"/>
      <c r="K409" s="25"/>
      <c r="L409" s="25"/>
      <c r="M409" s="25"/>
      <c r="N409" s="26"/>
      <c r="O409" s="25"/>
      <c r="P409" s="25"/>
      <c r="Q409" s="25"/>
    </row>
    <row r="410" spans="1:17" x14ac:dyDescent="0.25">
      <c r="A410" s="25"/>
      <c r="B410" s="26"/>
      <c r="C410" s="25"/>
      <c r="D410" s="25"/>
      <c r="E410" s="25"/>
      <c r="F410" s="26"/>
      <c r="G410" s="25"/>
      <c r="H410" s="25"/>
      <c r="I410" s="25"/>
      <c r="J410" s="26"/>
      <c r="K410" s="25"/>
      <c r="L410" s="25"/>
      <c r="M410" s="25"/>
      <c r="N410" s="26"/>
      <c r="O410" s="25"/>
      <c r="P410" s="25"/>
      <c r="Q410" s="25"/>
    </row>
    <row r="411" spans="1:17" x14ac:dyDescent="0.25">
      <c r="A411" s="25"/>
      <c r="B411" s="26"/>
      <c r="C411" s="25"/>
      <c r="D411" s="25"/>
      <c r="E411" s="25"/>
      <c r="F411" s="26"/>
      <c r="G411" s="25"/>
      <c r="H411" s="25"/>
      <c r="I411" s="25"/>
      <c r="J411" s="26"/>
      <c r="K411" s="25"/>
      <c r="L411" s="25"/>
      <c r="M411" s="25"/>
      <c r="N411" s="26"/>
      <c r="O411" s="25"/>
      <c r="P411" s="25"/>
      <c r="Q411" s="25"/>
    </row>
    <row r="412" spans="1:17" x14ac:dyDescent="0.25">
      <c r="A412" s="25"/>
      <c r="B412" s="26"/>
      <c r="C412" s="25"/>
      <c r="D412" s="25"/>
      <c r="E412" s="25"/>
      <c r="F412" s="26"/>
      <c r="G412" s="25"/>
      <c r="H412" s="25"/>
      <c r="I412" s="25"/>
      <c r="J412" s="26"/>
      <c r="K412" s="25"/>
      <c r="L412" s="25"/>
      <c r="M412" s="25"/>
      <c r="N412" s="26"/>
      <c r="O412" s="25"/>
      <c r="P412" s="25"/>
      <c r="Q412" s="25"/>
    </row>
    <row r="413" spans="1:17" x14ac:dyDescent="0.25">
      <c r="A413" s="25"/>
      <c r="B413" s="26"/>
      <c r="C413" s="25"/>
      <c r="D413" s="25"/>
      <c r="E413" s="25"/>
      <c r="F413" s="26"/>
      <c r="G413" s="25"/>
      <c r="H413" s="25"/>
      <c r="I413" s="25"/>
      <c r="J413" s="26"/>
      <c r="K413" s="25"/>
      <c r="L413" s="25"/>
      <c r="M413" s="25"/>
      <c r="N413" s="26"/>
      <c r="O413" s="25"/>
      <c r="P413" s="25"/>
      <c r="Q413" s="25"/>
    </row>
    <row r="414" spans="1:17" x14ac:dyDescent="0.25">
      <c r="A414" s="25"/>
      <c r="B414" s="26"/>
      <c r="C414" s="25"/>
      <c r="D414" s="25"/>
      <c r="E414" s="25"/>
      <c r="F414" s="26"/>
      <c r="G414" s="25"/>
      <c r="H414" s="25"/>
      <c r="I414" s="25"/>
      <c r="J414" s="26"/>
      <c r="K414" s="25"/>
      <c r="L414" s="25"/>
      <c r="M414" s="25"/>
      <c r="N414" s="26"/>
      <c r="O414" s="25"/>
      <c r="P414" s="25"/>
      <c r="Q414" s="25"/>
    </row>
    <row r="415" spans="1:17" x14ac:dyDescent="0.25">
      <c r="A415" s="25"/>
      <c r="B415" s="26"/>
      <c r="C415" s="25"/>
      <c r="D415" s="25"/>
      <c r="E415" s="25"/>
      <c r="F415" s="26"/>
      <c r="G415" s="25"/>
      <c r="H415" s="25"/>
      <c r="I415" s="25"/>
      <c r="J415" s="26"/>
      <c r="K415" s="25"/>
      <c r="L415" s="25"/>
      <c r="M415" s="25"/>
      <c r="N415" s="26"/>
      <c r="O415" s="25"/>
      <c r="P415" s="25"/>
      <c r="Q415" s="25"/>
    </row>
    <row r="416" spans="1:17" x14ac:dyDescent="0.25">
      <c r="A416" s="25"/>
      <c r="B416" s="26"/>
      <c r="C416" s="25"/>
      <c r="D416" s="25"/>
      <c r="E416" s="25"/>
      <c r="F416" s="26"/>
      <c r="G416" s="25"/>
      <c r="H416" s="25"/>
      <c r="I416" s="25"/>
      <c r="J416" s="26"/>
      <c r="K416" s="25"/>
      <c r="L416" s="25"/>
      <c r="M416" s="25"/>
      <c r="N416" s="26"/>
      <c r="O416" s="25"/>
      <c r="P416" s="25"/>
      <c r="Q416" s="25"/>
    </row>
    <row r="417" spans="1:17" x14ac:dyDescent="0.25">
      <c r="A417" s="25"/>
      <c r="B417" s="26"/>
      <c r="C417" s="25"/>
      <c r="D417" s="25"/>
      <c r="E417" s="25"/>
      <c r="F417" s="26"/>
      <c r="G417" s="25"/>
      <c r="H417" s="25"/>
      <c r="I417" s="25"/>
      <c r="J417" s="26"/>
      <c r="K417" s="25"/>
      <c r="L417" s="25"/>
      <c r="M417" s="25"/>
      <c r="N417" s="26"/>
      <c r="O417" s="25"/>
      <c r="P417" s="25"/>
      <c r="Q417" s="25"/>
    </row>
    <row r="418" spans="1:17" x14ac:dyDescent="0.25">
      <c r="A418" s="25"/>
      <c r="B418" s="26"/>
      <c r="C418" s="25"/>
      <c r="D418" s="25"/>
      <c r="E418" s="25"/>
      <c r="F418" s="26"/>
      <c r="G418" s="25"/>
      <c r="H418" s="25"/>
      <c r="I418" s="25"/>
      <c r="J418" s="26"/>
      <c r="K418" s="25"/>
      <c r="L418" s="25"/>
      <c r="M418" s="25"/>
      <c r="N418" s="26"/>
      <c r="O418" s="25"/>
      <c r="P418" s="25"/>
      <c r="Q418" s="25"/>
    </row>
    <row r="419" spans="1:17" x14ac:dyDescent="0.25">
      <c r="A419" s="25"/>
      <c r="B419" s="26"/>
      <c r="C419" s="25"/>
      <c r="D419" s="25"/>
      <c r="E419" s="25"/>
      <c r="F419" s="26"/>
      <c r="G419" s="25"/>
      <c r="H419" s="25"/>
      <c r="I419" s="25"/>
      <c r="J419" s="26"/>
      <c r="K419" s="25"/>
      <c r="L419" s="25"/>
      <c r="M419" s="25"/>
      <c r="N419" s="26"/>
      <c r="O419" s="25"/>
      <c r="P419" s="25"/>
      <c r="Q419" s="25"/>
    </row>
    <row r="420" spans="1:17" x14ac:dyDescent="0.25">
      <c r="A420" s="25"/>
      <c r="B420" s="26"/>
      <c r="C420" s="25"/>
      <c r="D420" s="25"/>
      <c r="E420" s="25"/>
      <c r="F420" s="26"/>
      <c r="G420" s="25"/>
      <c r="H420" s="25"/>
      <c r="I420" s="25"/>
      <c r="J420" s="26"/>
      <c r="K420" s="25"/>
      <c r="L420" s="25"/>
      <c r="M420" s="25"/>
      <c r="N420" s="26"/>
      <c r="O420" s="25"/>
      <c r="P420" s="25"/>
      <c r="Q420" s="25"/>
    </row>
    <row r="421" spans="1:17" x14ac:dyDescent="0.25">
      <c r="A421" s="25"/>
      <c r="B421" s="26"/>
      <c r="C421" s="25"/>
      <c r="D421" s="25"/>
      <c r="E421" s="25"/>
      <c r="F421" s="26"/>
      <c r="G421" s="25"/>
      <c r="H421" s="25"/>
      <c r="I421" s="25"/>
      <c r="J421" s="26"/>
      <c r="K421" s="25"/>
      <c r="L421" s="25"/>
      <c r="M421" s="25"/>
      <c r="N421" s="26"/>
      <c r="O421" s="25"/>
      <c r="P421" s="25"/>
      <c r="Q421" s="25"/>
    </row>
    <row r="422" spans="1:17" x14ac:dyDescent="0.25">
      <c r="A422" s="25"/>
      <c r="B422" s="26"/>
      <c r="C422" s="25"/>
      <c r="D422" s="25"/>
      <c r="E422" s="25"/>
      <c r="F422" s="26"/>
      <c r="G422" s="25"/>
      <c r="H422" s="25"/>
      <c r="I422" s="25"/>
      <c r="J422" s="26"/>
      <c r="K422" s="25"/>
      <c r="L422" s="25"/>
      <c r="M422" s="25"/>
      <c r="N422" s="26"/>
      <c r="O422" s="25"/>
      <c r="P422" s="25"/>
      <c r="Q422" s="25"/>
    </row>
    <row r="423" spans="1:17" x14ac:dyDescent="0.25">
      <c r="A423" s="25"/>
      <c r="B423" s="26"/>
      <c r="C423" s="25"/>
      <c r="D423" s="25"/>
      <c r="E423" s="25"/>
      <c r="F423" s="26"/>
      <c r="G423" s="25"/>
      <c r="H423" s="25"/>
      <c r="I423" s="25"/>
      <c r="J423" s="26"/>
      <c r="K423" s="25"/>
      <c r="L423" s="25"/>
      <c r="M423" s="25"/>
      <c r="N423" s="26"/>
      <c r="O423" s="25"/>
      <c r="P423" s="25"/>
      <c r="Q423" s="25"/>
    </row>
    <row r="424" spans="1:17" x14ac:dyDescent="0.25">
      <c r="A424" s="25"/>
      <c r="B424" s="26"/>
      <c r="C424" s="25"/>
      <c r="D424" s="25"/>
      <c r="E424" s="25"/>
      <c r="F424" s="26"/>
      <c r="G424" s="25"/>
      <c r="H424" s="25"/>
      <c r="I424" s="25"/>
      <c r="J424" s="26"/>
      <c r="K424" s="25"/>
      <c r="L424" s="25"/>
      <c r="M424" s="25"/>
      <c r="N424" s="26"/>
      <c r="O424" s="25"/>
      <c r="P424" s="25"/>
      <c r="Q424" s="25"/>
    </row>
    <row r="425" spans="1:17" x14ac:dyDescent="0.25">
      <c r="A425" s="25"/>
      <c r="B425" s="26"/>
      <c r="C425" s="25"/>
      <c r="D425" s="25"/>
      <c r="E425" s="25"/>
      <c r="F425" s="26"/>
      <c r="G425" s="25"/>
      <c r="H425" s="25"/>
      <c r="I425" s="25"/>
      <c r="J425" s="26"/>
      <c r="K425" s="25"/>
      <c r="L425" s="25"/>
      <c r="M425" s="25"/>
      <c r="N425" s="26"/>
      <c r="O425" s="25"/>
      <c r="P425" s="25"/>
      <c r="Q425" s="25"/>
    </row>
    <row r="426" spans="1:17" x14ac:dyDescent="0.25">
      <c r="A426" s="25"/>
      <c r="B426" s="26"/>
      <c r="C426" s="25"/>
      <c r="D426" s="25"/>
      <c r="E426" s="25"/>
      <c r="F426" s="26"/>
      <c r="G426" s="25"/>
      <c r="H426" s="25"/>
      <c r="I426" s="25"/>
      <c r="J426" s="26"/>
      <c r="K426" s="25"/>
      <c r="L426" s="25"/>
      <c r="M426" s="25"/>
      <c r="N426" s="26"/>
      <c r="O426" s="25"/>
      <c r="P426" s="25"/>
      <c r="Q426" s="25"/>
    </row>
    <row r="427" spans="1:17" x14ac:dyDescent="0.25">
      <c r="A427" s="25"/>
      <c r="B427" s="26"/>
      <c r="C427" s="25"/>
      <c r="D427" s="25"/>
      <c r="E427" s="25"/>
      <c r="F427" s="26"/>
      <c r="G427" s="25"/>
      <c r="H427" s="25"/>
      <c r="I427" s="25"/>
      <c r="J427" s="26"/>
      <c r="K427" s="25"/>
      <c r="L427" s="25"/>
      <c r="M427" s="25"/>
      <c r="N427" s="26"/>
      <c r="O427" s="25"/>
      <c r="P427" s="25"/>
      <c r="Q427" s="25"/>
    </row>
    <row r="428" spans="1:17" x14ac:dyDescent="0.25">
      <c r="A428" s="25"/>
      <c r="B428" s="26"/>
      <c r="C428" s="25"/>
      <c r="D428" s="25"/>
      <c r="E428" s="25"/>
      <c r="F428" s="26"/>
      <c r="G428" s="25"/>
      <c r="H428" s="25"/>
      <c r="I428" s="25"/>
      <c r="J428" s="26"/>
      <c r="K428" s="25"/>
      <c r="L428" s="25"/>
      <c r="M428" s="25"/>
      <c r="N428" s="26"/>
      <c r="O428" s="25"/>
      <c r="P428" s="25"/>
      <c r="Q428" s="25"/>
    </row>
    <row r="429" spans="1:17" x14ac:dyDescent="0.25">
      <c r="A429" s="25"/>
      <c r="B429" s="26"/>
      <c r="C429" s="25"/>
      <c r="D429" s="25"/>
      <c r="E429" s="25"/>
      <c r="F429" s="26"/>
      <c r="G429" s="25"/>
      <c r="H429" s="25"/>
      <c r="I429" s="25"/>
      <c r="J429" s="26"/>
      <c r="K429" s="25"/>
      <c r="L429" s="25"/>
      <c r="M429" s="25"/>
      <c r="N429" s="26"/>
      <c r="O429" s="25"/>
      <c r="P429" s="25"/>
      <c r="Q429" s="25"/>
    </row>
    <row r="430" spans="1:17" x14ac:dyDescent="0.25">
      <c r="A430" s="25"/>
      <c r="B430" s="26"/>
      <c r="C430" s="25"/>
      <c r="D430" s="25"/>
      <c r="E430" s="25"/>
      <c r="F430" s="26"/>
      <c r="G430" s="25"/>
      <c r="H430" s="25"/>
      <c r="I430" s="25"/>
      <c r="J430" s="26"/>
      <c r="K430" s="25"/>
      <c r="L430" s="25"/>
      <c r="M430" s="25"/>
      <c r="N430" s="26"/>
      <c r="O430" s="25"/>
      <c r="P430" s="25"/>
      <c r="Q430" s="25"/>
    </row>
    <row r="431" spans="1:17" x14ac:dyDescent="0.25">
      <c r="A431" s="25"/>
      <c r="B431" s="26"/>
      <c r="C431" s="25"/>
      <c r="D431" s="25"/>
      <c r="E431" s="25"/>
      <c r="F431" s="26"/>
      <c r="G431" s="25"/>
      <c r="H431" s="25"/>
      <c r="I431" s="25"/>
      <c r="J431" s="26"/>
      <c r="K431" s="25"/>
      <c r="L431" s="25"/>
      <c r="M431" s="25"/>
      <c r="N431" s="26"/>
      <c r="O431" s="25"/>
      <c r="P431" s="25"/>
      <c r="Q431" s="25"/>
    </row>
    <row r="432" spans="1:17" x14ac:dyDescent="0.25">
      <c r="A432" s="25"/>
      <c r="B432" s="26"/>
      <c r="C432" s="25"/>
      <c r="D432" s="25"/>
      <c r="E432" s="25"/>
      <c r="F432" s="26"/>
      <c r="G432" s="25"/>
      <c r="H432" s="25"/>
      <c r="I432" s="25"/>
      <c r="J432" s="26"/>
      <c r="K432" s="25"/>
      <c r="L432" s="25"/>
      <c r="M432" s="25"/>
      <c r="N432" s="26"/>
      <c r="O432" s="25"/>
      <c r="P432" s="25"/>
      <c r="Q432" s="25"/>
    </row>
    <row r="433" spans="1:17" x14ac:dyDescent="0.25">
      <c r="A433" s="25"/>
      <c r="B433" s="26"/>
      <c r="C433" s="25"/>
      <c r="D433" s="25"/>
      <c r="E433" s="25"/>
      <c r="F433" s="26"/>
      <c r="G433" s="25"/>
      <c r="H433" s="25"/>
      <c r="I433" s="25"/>
      <c r="J433" s="26"/>
      <c r="K433" s="25"/>
      <c r="L433" s="25"/>
      <c r="M433" s="25"/>
      <c r="N433" s="26"/>
      <c r="O433" s="25"/>
      <c r="P433" s="25"/>
      <c r="Q433" s="25"/>
    </row>
    <row r="434" spans="1:17" x14ac:dyDescent="0.25">
      <c r="A434" s="25"/>
      <c r="B434" s="26"/>
      <c r="C434" s="25"/>
      <c r="D434" s="25"/>
      <c r="E434" s="25"/>
      <c r="F434" s="26"/>
      <c r="G434" s="25"/>
      <c r="H434" s="25"/>
      <c r="I434" s="25"/>
      <c r="J434" s="26"/>
      <c r="K434" s="25"/>
      <c r="L434" s="25"/>
      <c r="M434" s="25"/>
      <c r="N434" s="26"/>
      <c r="O434" s="25"/>
      <c r="P434" s="25"/>
      <c r="Q434" s="25"/>
    </row>
    <row r="435" spans="1:17" x14ac:dyDescent="0.25">
      <c r="A435" s="25"/>
      <c r="B435" s="26"/>
      <c r="C435" s="25"/>
      <c r="D435" s="25"/>
      <c r="E435" s="25"/>
      <c r="F435" s="26"/>
      <c r="G435" s="25"/>
      <c r="H435" s="25"/>
      <c r="I435" s="25"/>
      <c r="J435" s="26"/>
      <c r="K435" s="25"/>
      <c r="L435" s="25"/>
      <c r="M435" s="25"/>
      <c r="N435" s="26"/>
      <c r="O435" s="25"/>
      <c r="P435" s="25"/>
      <c r="Q435" s="25"/>
    </row>
    <row r="436" spans="1:17" x14ac:dyDescent="0.25">
      <c r="A436" s="25"/>
      <c r="B436" s="26"/>
      <c r="C436" s="25"/>
      <c r="D436" s="25"/>
      <c r="E436" s="25"/>
      <c r="F436" s="26"/>
      <c r="G436" s="25"/>
      <c r="H436" s="25"/>
      <c r="I436" s="25"/>
      <c r="J436" s="26"/>
      <c r="K436" s="25"/>
      <c r="L436" s="25"/>
      <c r="M436" s="25"/>
      <c r="N436" s="26"/>
      <c r="O436" s="25"/>
      <c r="P436" s="25"/>
      <c r="Q436" s="25"/>
    </row>
    <row r="437" spans="1:17" x14ac:dyDescent="0.25">
      <c r="A437" s="25"/>
      <c r="B437" s="26"/>
      <c r="C437" s="25"/>
      <c r="D437" s="25"/>
      <c r="E437" s="25"/>
      <c r="F437" s="26"/>
      <c r="G437" s="25"/>
      <c r="H437" s="25"/>
      <c r="I437" s="25"/>
      <c r="J437" s="26"/>
      <c r="K437" s="25"/>
      <c r="L437" s="25"/>
      <c r="M437" s="25"/>
      <c r="N437" s="26"/>
      <c r="O437" s="25"/>
      <c r="P437" s="25"/>
      <c r="Q437" s="25"/>
    </row>
    <row r="438" spans="1:17" x14ac:dyDescent="0.25">
      <c r="A438" s="25"/>
      <c r="B438" s="26"/>
      <c r="C438" s="25"/>
      <c r="D438" s="25"/>
      <c r="E438" s="25"/>
      <c r="F438" s="26"/>
      <c r="G438" s="25"/>
      <c r="H438" s="25"/>
      <c r="I438" s="25"/>
      <c r="J438" s="26"/>
      <c r="K438" s="25"/>
      <c r="L438" s="25"/>
      <c r="M438" s="25"/>
      <c r="N438" s="26"/>
      <c r="O438" s="25"/>
      <c r="P438" s="25"/>
      <c r="Q438" s="25"/>
    </row>
    <row r="439" spans="1:17" x14ac:dyDescent="0.25">
      <c r="A439" s="25"/>
      <c r="B439" s="26"/>
      <c r="C439" s="25"/>
      <c r="D439" s="25"/>
      <c r="E439" s="25"/>
      <c r="F439" s="26"/>
      <c r="G439" s="25"/>
      <c r="H439" s="25"/>
      <c r="I439" s="25"/>
      <c r="J439" s="26"/>
      <c r="K439" s="25"/>
      <c r="L439" s="25"/>
      <c r="M439" s="25"/>
      <c r="N439" s="26"/>
      <c r="O439" s="25"/>
      <c r="P439" s="25"/>
      <c r="Q439" s="25"/>
    </row>
    <row r="440" spans="1:17" x14ac:dyDescent="0.25">
      <c r="A440" s="25"/>
      <c r="B440" s="26"/>
      <c r="C440" s="25"/>
      <c r="D440" s="25"/>
      <c r="E440" s="25"/>
      <c r="F440" s="26"/>
      <c r="G440" s="25"/>
      <c r="H440" s="25"/>
      <c r="I440" s="25"/>
      <c r="J440" s="26"/>
      <c r="K440" s="25"/>
      <c r="L440" s="25"/>
      <c r="M440" s="25"/>
      <c r="N440" s="26"/>
      <c r="O440" s="25"/>
      <c r="P440" s="25"/>
      <c r="Q440" s="25"/>
    </row>
    <row r="441" spans="1:17" x14ac:dyDescent="0.25">
      <c r="A441" s="25"/>
      <c r="B441" s="26"/>
      <c r="C441" s="25"/>
      <c r="D441" s="25"/>
      <c r="E441" s="25"/>
      <c r="F441" s="26"/>
      <c r="G441" s="25"/>
      <c r="H441" s="25"/>
      <c r="I441" s="25"/>
      <c r="J441" s="26"/>
      <c r="K441" s="25"/>
      <c r="L441" s="25"/>
      <c r="M441" s="25"/>
      <c r="N441" s="26"/>
      <c r="O441" s="25"/>
      <c r="P441" s="25"/>
      <c r="Q441" s="25"/>
    </row>
    <row r="442" spans="1:17" x14ac:dyDescent="0.25">
      <c r="A442" s="25"/>
      <c r="B442" s="26"/>
      <c r="C442" s="25"/>
      <c r="D442" s="25"/>
      <c r="E442" s="25"/>
      <c r="F442" s="26"/>
      <c r="G442" s="25"/>
      <c r="H442" s="25"/>
      <c r="I442" s="25"/>
      <c r="J442" s="26"/>
      <c r="K442" s="25"/>
      <c r="L442" s="25"/>
      <c r="M442" s="25"/>
      <c r="N442" s="26"/>
      <c r="O442" s="25"/>
      <c r="P442" s="25"/>
      <c r="Q442" s="25"/>
    </row>
    <row r="443" spans="1:17" x14ac:dyDescent="0.25">
      <c r="A443" s="25"/>
      <c r="B443" s="26"/>
      <c r="C443" s="25"/>
      <c r="D443" s="25"/>
      <c r="E443" s="25"/>
      <c r="F443" s="26"/>
      <c r="G443" s="25"/>
      <c r="H443" s="25"/>
      <c r="I443" s="25"/>
      <c r="J443" s="26"/>
      <c r="K443" s="25"/>
      <c r="L443" s="25"/>
      <c r="M443" s="25"/>
      <c r="N443" s="26"/>
      <c r="O443" s="25"/>
      <c r="P443" s="25"/>
      <c r="Q443" s="25"/>
    </row>
    <row r="444" spans="1:17" x14ac:dyDescent="0.25">
      <c r="A444" s="25"/>
      <c r="B444" s="26"/>
      <c r="C444" s="25"/>
      <c r="D444" s="25"/>
      <c r="E444" s="25"/>
      <c r="F444" s="26"/>
      <c r="G444" s="25"/>
      <c r="H444" s="25"/>
      <c r="I444" s="25"/>
      <c r="J444" s="26"/>
      <c r="K444" s="25"/>
      <c r="L444" s="25"/>
      <c r="M444" s="25"/>
      <c r="N444" s="26"/>
      <c r="O444" s="25"/>
      <c r="P444" s="25"/>
      <c r="Q444" s="25"/>
    </row>
    <row r="445" spans="1:17" x14ac:dyDescent="0.25">
      <c r="A445" s="25"/>
      <c r="B445" s="26"/>
      <c r="C445" s="25"/>
      <c r="D445" s="25"/>
      <c r="E445" s="25"/>
      <c r="F445" s="26"/>
      <c r="G445" s="25"/>
      <c r="H445" s="25"/>
      <c r="I445" s="25"/>
      <c r="J445" s="26"/>
      <c r="K445" s="25"/>
      <c r="L445" s="25"/>
      <c r="M445" s="25"/>
      <c r="N445" s="26"/>
      <c r="O445" s="25"/>
      <c r="P445" s="25"/>
      <c r="Q445" s="25"/>
    </row>
    <row r="446" spans="1:17" x14ac:dyDescent="0.25">
      <c r="A446" s="25"/>
      <c r="B446" s="26"/>
      <c r="C446" s="25"/>
      <c r="D446" s="25"/>
      <c r="E446" s="25"/>
      <c r="F446" s="26"/>
      <c r="G446" s="25"/>
      <c r="H446" s="25"/>
      <c r="I446" s="25"/>
      <c r="J446" s="26"/>
      <c r="K446" s="25"/>
      <c r="L446" s="25"/>
      <c r="M446" s="25"/>
      <c r="N446" s="26"/>
      <c r="O446" s="25"/>
      <c r="P446" s="25"/>
      <c r="Q446" s="25"/>
    </row>
    <row r="447" spans="1:17" x14ac:dyDescent="0.25">
      <c r="A447" s="25"/>
      <c r="B447" s="26"/>
      <c r="C447" s="25"/>
      <c r="D447" s="25"/>
      <c r="E447" s="25"/>
      <c r="F447" s="26"/>
      <c r="G447" s="25"/>
      <c r="H447" s="25"/>
      <c r="I447" s="25"/>
      <c r="J447" s="26"/>
      <c r="K447" s="25"/>
      <c r="L447" s="25"/>
      <c r="M447" s="25"/>
      <c r="N447" s="26"/>
      <c r="O447" s="25"/>
      <c r="P447" s="25"/>
      <c r="Q447" s="25"/>
    </row>
    <row r="448" spans="1:17" x14ac:dyDescent="0.25">
      <c r="A448" s="25"/>
      <c r="B448" s="26"/>
      <c r="C448" s="25"/>
      <c r="D448" s="25"/>
      <c r="E448" s="25"/>
      <c r="F448" s="26"/>
      <c r="G448" s="25"/>
      <c r="H448" s="25"/>
      <c r="I448" s="25"/>
      <c r="J448" s="26"/>
      <c r="K448" s="25"/>
      <c r="L448" s="25"/>
      <c r="M448" s="25"/>
      <c r="N448" s="26"/>
      <c r="O448" s="25"/>
      <c r="P448" s="25"/>
      <c r="Q448" s="25"/>
    </row>
    <row r="449" spans="1:17" x14ac:dyDescent="0.25">
      <c r="A449" s="25"/>
      <c r="B449" s="26"/>
      <c r="C449" s="25"/>
      <c r="D449" s="25"/>
      <c r="E449" s="25"/>
      <c r="F449" s="26"/>
      <c r="G449" s="25"/>
      <c r="H449" s="25"/>
      <c r="I449" s="25"/>
      <c r="J449" s="26"/>
      <c r="K449" s="25"/>
      <c r="L449" s="25"/>
      <c r="M449" s="25"/>
      <c r="N449" s="26"/>
      <c r="O449" s="25"/>
      <c r="P449" s="25"/>
      <c r="Q449" s="25"/>
    </row>
    <row r="450" spans="1:17" x14ac:dyDescent="0.25">
      <c r="A450" s="25"/>
      <c r="B450" s="26"/>
      <c r="C450" s="25"/>
      <c r="D450" s="25"/>
      <c r="E450" s="25"/>
      <c r="F450" s="26"/>
      <c r="G450" s="25"/>
      <c r="H450" s="25"/>
      <c r="I450" s="25"/>
      <c r="J450" s="26"/>
      <c r="K450" s="25"/>
      <c r="L450" s="25"/>
      <c r="M450" s="25"/>
      <c r="N450" s="26"/>
      <c r="O450" s="25"/>
      <c r="P450" s="25"/>
      <c r="Q450" s="25"/>
    </row>
    <row r="451" spans="1:17" x14ac:dyDescent="0.25">
      <c r="A451" s="25"/>
      <c r="B451" s="26"/>
      <c r="C451" s="25"/>
      <c r="D451" s="25"/>
      <c r="E451" s="25"/>
      <c r="F451" s="26"/>
      <c r="G451" s="25"/>
      <c r="H451" s="25"/>
      <c r="I451" s="25"/>
      <c r="J451" s="26"/>
      <c r="K451" s="25"/>
      <c r="L451" s="25"/>
      <c r="M451" s="25"/>
      <c r="N451" s="26"/>
      <c r="O451" s="25"/>
      <c r="P451" s="25"/>
      <c r="Q451" s="25"/>
    </row>
    <row r="452" spans="1:17" x14ac:dyDescent="0.25">
      <c r="A452" s="25"/>
      <c r="B452" s="26"/>
      <c r="C452" s="25"/>
      <c r="D452" s="25"/>
      <c r="E452" s="25"/>
      <c r="F452" s="26"/>
      <c r="G452" s="25"/>
      <c r="H452" s="25"/>
      <c r="I452" s="25"/>
      <c r="J452" s="26"/>
      <c r="K452" s="25"/>
      <c r="L452" s="25"/>
      <c r="M452" s="25"/>
      <c r="N452" s="26"/>
      <c r="O452" s="25"/>
      <c r="P452" s="25"/>
      <c r="Q452" s="25"/>
    </row>
    <row r="453" spans="1:17" x14ac:dyDescent="0.25">
      <c r="A453" s="25"/>
      <c r="B453" s="26"/>
      <c r="C453" s="25"/>
      <c r="D453" s="25"/>
      <c r="E453" s="25"/>
      <c r="F453" s="26"/>
      <c r="G453" s="25"/>
      <c r="H453" s="25"/>
      <c r="I453" s="25"/>
      <c r="J453" s="26"/>
      <c r="K453" s="25"/>
      <c r="L453" s="25"/>
      <c r="M453" s="25"/>
      <c r="N453" s="26"/>
      <c r="O453" s="25"/>
      <c r="P453" s="25"/>
      <c r="Q453" s="25"/>
    </row>
    <row r="454" spans="1:17" x14ac:dyDescent="0.25">
      <c r="A454" s="25"/>
      <c r="B454" s="26"/>
      <c r="C454" s="25"/>
      <c r="D454" s="25"/>
      <c r="E454" s="25"/>
      <c r="F454" s="26"/>
      <c r="G454" s="25"/>
      <c r="H454" s="25"/>
      <c r="I454" s="25"/>
      <c r="J454" s="26"/>
      <c r="K454" s="25"/>
      <c r="L454" s="25"/>
      <c r="M454" s="25"/>
      <c r="N454" s="26"/>
      <c r="O454" s="25"/>
      <c r="P454" s="25"/>
      <c r="Q454" s="25"/>
    </row>
    <row r="455" spans="1:17" x14ac:dyDescent="0.25">
      <c r="A455" s="25"/>
      <c r="B455" s="26"/>
      <c r="C455" s="25"/>
      <c r="D455" s="25"/>
      <c r="E455" s="25"/>
      <c r="F455" s="26"/>
      <c r="G455" s="25"/>
      <c r="H455" s="25"/>
      <c r="I455" s="25"/>
      <c r="J455" s="26"/>
      <c r="K455" s="25"/>
      <c r="L455" s="25"/>
      <c r="M455" s="25"/>
      <c r="N455" s="26"/>
      <c r="O455" s="25"/>
      <c r="P455" s="25"/>
      <c r="Q455" s="25"/>
    </row>
    <row r="456" spans="1:17" x14ac:dyDescent="0.25">
      <c r="A456" s="25"/>
      <c r="B456" s="26"/>
      <c r="C456" s="25"/>
      <c r="D456" s="25"/>
      <c r="E456" s="25"/>
      <c r="F456" s="26"/>
      <c r="G456" s="25"/>
      <c r="H456" s="25"/>
      <c r="I456" s="25"/>
      <c r="J456" s="26"/>
      <c r="K456" s="25"/>
      <c r="L456" s="25"/>
      <c r="M456" s="25"/>
      <c r="N456" s="26"/>
      <c r="O456" s="25"/>
      <c r="P456" s="25"/>
      <c r="Q456" s="25"/>
    </row>
    <row r="457" spans="1:17" x14ac:dyDescent="0.25">
      <c r="A457" s="25"/>
      <c r="B457" s="26"/>
      <c r="C457" s="25"/>
      <c r="D457" s="25"/>
      <c r="E457" s="25"/>
      <c r="F457" s="26"/>
      <c r="G457" s="25"/>
      <c r="H457" s="25"/>
      <c r="I457" s="25"/>
      <c r="J457" s="26"/>
      <c r="K457" s="25"/>
      <c r="L457" s="25"/>
      <c r="M457" s="25"/>
      <c r="N457" s="26"/>
      <c r="O457" s="25"/>
      <c r="P457" s="25"/>
      <c r="Q457" s="25"/>
    </row>
    <row r="458" spans="1:17" x14ac:dyDescent="0.25">
      <c r="A458" s="25"/>
      <c r="B458" s="26"/>
      <c r="C458" s="25"/>
      <c r="D458" s="25"/>
      <c r="E458" s="25"/>
      <c r="F458" s="26"/>
      <c r="G458" s="25"/>
      <c r="H458" s="25"/>
      <c r="I458" s="25"/>
      <c r="J458" s="26"/>
      <c r="K458" s="25"/>
      <c r="L458" s="25"/>
      <c r="M458" s="25"/>
      <c r="N458" s="26"/>
      <c r="O458" s="25"/>
      <c r="P458" s="25"/>
      <c r="Q458" s="25"/>
    </row>
    <row r="459" spans="1:17" x14ac:dyDescent="0.25">
      <c r="A459" s="25"/>
      <c r="B459" s="26"/>
      <c r="C459" s="25"/>
      <c r="D459" s="25"/>
      <c r="E459" s="25"/>
      <c r="F459" s="26"/>
      <c r="G459" s="25"/>
      <c r="H459" s="25"/>
      <c r="I459" s="25"/>
      <c r="J459" s="26"/>
      <c r="K459" s="25"/>
      <c r="L459" s="25"/>
      <c r="M459" s="25"/>
      <c r="N459" s="26"/>
      <c r="O459" s="25"/>
      <c r="P459" s="25"/>
      <c r="Q459" s="25"/>
    </row>
    <row r="460" spans="1:17" x14ac:dyDescent="0.25">
      <c r="A460" s="25"/>
      <c r="B460" s="26"/>
      <c r="C460" s="25"/>
      <c r="D460" s="25"/>
      <c r="E460" s="25"/>
      <c r="F460" s="26"/>
      <c r="G460" s="25"/>
      <c r="H460" s="25"/>
      <c r="I460" s="25"/>
      <c r="J460" s="26"/>
      <c r="K460" s="25"/>
      <c r="L460" s="25"/>
      <c r="M460" s="25"/>
      <c r="N460" s="26"/>
      <c r="O460" s="25"/>
      <c r="P460" s="25"/>
      <c r="Q460" s="25"/>
    </row>
    <row r="461" spans="1:17" x14ac:dyDescent="0.25">
      <c r="A461" s="25"/>
      <c r="B461" s="26"/>
      <c r="C461" s="25"/>
      <c r="D461" s="25"/>
      <c r="E461" s="25"/>
      <c r="F461" s="26"/>
      <c r="G461" s="25"/>
      <c r="H461" s="25"/>
      <c r="I461" s="25"/>
      <c r="J461" s="26"/>
      <c r="K461" s="25"/>
      <c r="L461" s="25"/>
      <c r="M461" s="25"/>
      <c r="N461" s="26"/>
      <c r="O461" s="25"/>
      <c r="P461" s="25"/>
      <c r="Q461" s="25"/>
    </row>
    <row r="462" spans="1:17" x14ac:dyDescent="0.25">
      <c r="A462" s="25"/>
      <c r="B462" s="26"/>
      <c r="C462" s="25"/>
      <c r="D462" s="25"/>
      <c r="E462" s="25"/>
      <c r="F462" s="26"/>
      <c r="G462" s="25"/>
      <c r="H462" s="25"/>
      <c r="I462" s="25"/>
      <c r="J462" s="26"/>
      <c r="K462" s="25"/>
      <c r="L462" s="25"/>
      <c r="M462" s="25"/>
      <c r="N462" s="26"/>
      <c r="O462" s="25"/>
      <c r="P462" s="25"/>
      <c r="Q462" s="25"/>
    </row>
    <row r="463" spans="1:17" x14ac:dyDescent="0.25">
      <c r="A463" s="25"/>
      <c r="B463" s="26"/>
      <c r="C463" s="25"/>
      <c r="D463" s="25"/>
      <c r="E463" s="25"/>
      <c r="F463" s="26"/>
      <c r="G463" s="25"/>
      <c r="H463" s="25"/>
      <c r="I463" s="25"/>
      <c r="J463" s="26"/>
      <c r="K463" s="25"/>
      <c r="L463" s="25"/>
      <c r="M463" s="25"/>
      <c r="N463" s="26"/>
      <c r="O463" s="25"/>
      <c r="P463" s="25"/>
      <c r="Q463" s="25"/>
    </row>
    <row r="464" spans="1:17" x14ac:dyDescent="0.25">
      <c r="A464" s="25"/>
      <c r="B464" s="26"/>
      <c r="C464" s="25"/>
      <c r="D464" s="25"/>
      <c r="E464" s="25"/>
      <c r="F464" s="26"/>
      <c r="G464" s="25"/>
      <c r="H464" s="25"/>
      <c r="I464" s="25"/>
      <c r="J464" s="26"/>
      <c r="K464" s="25"/>
      <c r="L464" s="25"/>
      <c r="M464" s="25"/>
      <c r="N464" s="26"/>
      <c r="O464" s="25"/>
      <c r="P464" s="25"/>
      <c r="Q464" s="25"/>
    </row>
    <row r="465" spans="1:17" x14ac:dyDescent="0.25">
      <c r="A465" s="25"/>
      <c r="B465" s="26"/>
      <c r="C465" s="25"/>
      <c r="D465" s="25"/>
      <c r="E465" s="25"/>
      <c r="F465" s="26"/>
      <c r="G465" s="25"/>
      <c r="H465" s="25"/>
      <c r="I465" s="25"/>
      <c r="J465" s="26"/>
      <c r="K465" s="25"/>
      <c r="L465" s="25"/>
      <c r="M465" s="25"/>
      <c r="N465" s="26"/>
      <c r="O465" s="25"/>
      <c r="P465" s="25"/>
      <c r="Q465" s="25"/>
    </row>
    <row r="466" spans="1:17" x14ac:dyDescent="0.25">
      <c r="A466" s="25"/>
      <c r="B466" s="26"/>
      <c r="C466" s="25"/>
      <c r="D466" s="25"/>
      <c r="E466" s="25"/>
      <c r="F466" s="26"/>
      <c r="G466" s="25"/>
      <c r="H466" s="25"/>
      <c r="I466" s="25"/>
      <c r="J466" s="26"/>
      <c r="K466" s="25"/>
      <c r="L466" s="25"/>
      <c r="M466" s="25"/>
      <c r="N466" s="26"/>
      <c r="O466" s="25"/>
      <c r="P466" s="25"/>
      <c r="Q466" s="25"/>
    </row>
    <row r="467" spans="1:17" x14ac:dyDescent="0.25">
      <c r="A467" s="25"/>
      <c r="B467" s="26"/>
      <c r="C467" s="25"/>
      <c r="D467" s="25"/>
      <c r="E467" s="25"/>
      <c r="F467" s="26"/>
      <c r="G467" s="25"/>
      <c r="H467" s="25"/>
      <c r="I467" s="25"/>
      <c r="J467" s="26"/>
      <c r="K467" s="25"/>
      <c r="L467" s="25"/>
      <c r="M467" s="25"/>
      <c r="N467" s="26"/>
      <c r="O467" s="25"/>
      <c r="P467" s="25"/>
      <c r="Q467" s="25"/>
    </row>
    <row r="468" spans="1:17" x14ac:dyDescent="0.25">
      <c r="A468" s="25"/>
      <c r="B468" s="26"/>
      <c r="C468" s="25"/>
      <c r="D468" s="25"/>
      <c r="E468" s="25"/>
      <c r="F468" s="26"/>
      <c r="G468" s="25"/>
      <c r="H468" s="25"/>
      <c r="I468" s="25"/>
      <c r="J468" s="26"/>
      <c r="K468" s="25"/>
      <c r="L468" s="25"/>
      <c r="M468" s="25"/>
      <c r="N468" s="26"/>
      <c r="O468" s="25"/>
      <c r="P468" s="25"/>
      <c r="Q468" s="25"/>
    </row>
    <row r="469" spans="1:17" x14ac:dyDescent="0.25">
      <c r="A469" s="25"/>
      <c r="B469" s="26"/>
      <c r="C469" s="25"/>
      <c r="D469" s="25"/>
      <c r="E469" s="25"/>
      <c r="F469" s="26"/>
      <c r="G469" s="25"/>
      <c r="H469" s="25"/>
      <c r="I469" s="25"/>
      <c r="J469" s="26"/>
      <c r="K469" s="25"/>
      <c r="L469" s="25"/>
      <c r="M469" s="25"/>
      <c r="N469" s="26"/>
      <c r="O469" s="25"/>
      <c r="P469" s="25"/>
      <c r="Q469" s="25"/>
    </row>
    <row r="470" spans="1:17" x14ac:dyDescent="0.25">
      <c r="A470" s="25"/>
      <c r="B470" s="26"/>
      <c r="C470" s="25"/>
      <c r="D470" s="25"/>
      <c r="E470" s="25"/>
      <c r="F470" s="26"/>
      <c r="G470" s="25"/>
      <c r="H470" s="25"/>
      <c r="I470" s="25"/>
      <c r="J470" s="26"/>
      <c r="K470" s="25"/>
      <c r="L470" s="25"/>
      <c r="M470" s="25"/>
      <c r="N470" s="26"/>
      <c r="O470" s="25"/>
      <c r="P470" s="25"/>
      <c r="Q470" s="25"/>
    </row>
    <row r="471" spans="1:17" x14ac:dyDescent="0.25">
      <c r="A471" s="25"/>
      <c r="B471" s="26"/>
      <c r="C471" s="25"/>
      <c r="D471" s="25"/>
      <c r="E471" s="25"/>
      <c r="F471" s="26"/>
      <c r="G471" s="25"/>
      <c r="H471" s="25"/>
      <c r="I471" s="25"/>
      <c r="J471" s="26"/>
      <c r="K471" s="25"/>
      <c r="L471" s="25"/>
      <c r="M471" s="25"/>
      <c r="N471" s="26"/>
      <c r="O471" s="25"/>
      <c r="P471" s="25"/>
      <c r="Q471" s="25"/>
    </row>
    <row r="472" spans="1:17" x14ac:dyDescent="0.25">
      <c r="A472" s="25"/>
      <c r="B472" s="26"/>
      <c r="C472" s="25"/>
      <c r="D472" s="25"/>
      <c r="E472" s="25"/>
      <c r="F472" s="26"/>
      <c r="G472" s="25"/>
      <c r="H472" s="25"/>
      <c r="I472" s="25"/>
      <c r="J472" s="26"/>
      <c r="K472" s="25"/>
      <c r="L472" s="25"/>
      <c r="M472" s="25"/>
      <c r="N472" s="26"/>
      <c r="O472" s="25"/>
      <c r="P472" s="25"/>
      <c r="Q472" s="25"/>
    </row>
    <row r="473" spans="1:17" x14ac:dyDescent="0.25">
      <c r="A473" s="25"/>
      <c r="B473" s="26"/>
      <c r="C473" s="25"/>
      <c r="D473" s="25"/>
      <c r="E473" s="25"/>
      <c r="F473" s="26"/>
      <c r="G473" s="25"/>
      <c r="H473" s="25"/>
      <c r="I473" s="25"/>
      <c r="J473" s="26"/>
      <c r="K473" s="25"/>
      <c r="L473" s="25"/>
      <c r="M473" s="25"/>
      <c r="N473" s="26"/>
      <c r="O473" s="25"/>
      <c r="P473" s="25"/>
      <c r="Q473" s="25"/>
    </row>
    <row r="474" spans="1:17" x14ac:dyDescent="0.25">
      <c r="A474" s="25"/>
      <c r="B474" s="26"/>
      <c r="C474" s="25"/>
      <c r="D474" s="25"/>
      <c r="E474" s="25"/>
      <c r="F474" s="26"/>
      <c r="G474" s="25"/>
      <c r="H474" s="25"/>
      <c r="I474" s="25"/>
      <c r="J474" s="26"/>
      <c r="K474" s="25"/>
      <c r="L474" s="25"/>
      <c r="M474" s="25"/>
      <c r="N474" s="26"/>
      <c r="O474" s="25"/>
      <c r="P474" s="25"/>
      <c r="Q474" s="25"/>
    </row>
    <row r="475" spans="1:17" x14ac:dyDescent="0.25">
      <c r="A475" s="25"/>
      <c r="B475" s="26"/>
      <c r="C475" s="25"/>
      <c r="D475" s="25"/>
      <c r="E475" s="25"/>
      <c r="F475" s="26"/>
      <c r="G475" s="25"/>
      <c r="H475" s="25"/>
      <c r="I475" s="25"/>
      <c r="J475" s="26"/>
      <c r="K475" s="25"/>
      <c r="L475" s="25"/>
      <c r="M475" s="25"/>
      <c r="N475" s="26"/>
      <c r="O475" s="25"/>
      <c r="P475" s="25"/>
      <c r="Q475" s="25"/>
    </row>
  </sheetData>
  <conditionalFormatting sqref="D183">
    <cfRule type="colorScale" priority="31">
      <colorScale>
        <cfvo type="num" val="0"/>
        <cfvo type="num" val="0"/>
        <color rgb="FFFF0000"/>
        <color rgb="FF00B050"/>
      </colorScale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2">
    <cfRule type="colorScale" priority="29">
      <colorScale>
        <cfvo type="num" val="0"/>
        <cfvo type="num" val="0"/>
        <color rgb="FFFF0000"/>
        <color rgb="FF00B050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4">
    <cfRule type="colorScale" priority="27">
      <colorScale>
        <cfvo type="num" val="0"/>
        <cfvo type="num" val="0"/>
        <color rgb="FFFF0000"/>
        <color rgb="FF00B050"/>
      </colorScale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8">
    <cfRule type="colorScale" priority="25">
      <colorScale>
        <cfvo type="num" val="0"/>
        <cfvo type="num" val="0"/>
        <color rgb="FFFF0000"/>
        <color rgb="FF00B050"/>
      </colorScale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2">
    <cfRule type="colorScale" priority="23">
      <colorScale>
        <cfvo type="num" val="0"/>
        <cfvo type="num" val="0"/>
        <color rgb="FFFF0000"/>
        <color rgb="FF00B050"/>
      </colorScale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2">
    <cfRule type="colorScale" priority="21">
      <colorScale>
        <cfvo type="num" val="0"/>
        <cfvo type="num" val="0"/>
        <color rgb="FFFF0000"/>
        <color rgb="FF00B050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2">
    <cfRule type="colorScale" priority="19">
      <colorScale>
        <cfvo type="num" val="0"/>
        <cfvo type="num" val="0"/>
        <color rgb="FFFF0000"/>
        <color rgb="FF00B050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4">
    <cfRule type="colorScale" priority="17">
      <colorScale>
        <cfvo type="num" val="0"/>
        <cfvo type="num" val="0"/>
        <color rgb="FFFF0000"/>
        <color rgb="FF00B050"/>
      </colorScale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94">
    <cfRule type="colorScale" priority="15">
      <colorScale>
        <cfvo type="num" val="0"/>
        <cfvo type="num" val="0"/>
        <color rgb="FFFF0000"/>
        <color rgb="FF00B050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4">
    <cfRule type="colorScale" priority="13">
      <colorScale>
        <cfvo type="num" val="0"/>
        <cfvo type="num" val="0"/>
        <color rgb="FFFF0000"/>
        <color rgb="FF00B050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83">
    <cfRule type="colorScale" priority="11">
      <colorScale>
        <cfvo type="num" val="0"/>
        <cfvo type="num" val="0"/>
        <color rgb="FFFF0000"/>
        <color rgb="FF00B05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8">
    <cfRule type="colorScale" priority="9">
      <colorScale>
        <cfvo type="num" val="0"/>
        <cfvo type="num" val="0"/>
        <color rgb="FFFF0000"/>
        <color rgb="FF00B050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83">
    <cfRule type="colorScale" priority="7">
      <colorScale>
        <cfvo type="num" val="0"/>
        <cfvo type="num" val="0"/>
        <color rgb="FFFF0000"/>
        <color rgb="FF00B050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38">
    <cfRule type="colorScale" priority="5">
      <colorScale>
        <cfvo type="num" val="0"/>
        <cfvo type="num" val="0"/>
        <color rgb="FFFF0000"/>
        <color rgb="FF00B050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3">
    <cfRule type="colorScale" priority="3">
      <colorScale>
        <cfvo type="num" val="0"/>
        <cfvo type="num" val="0"/>
        <color rgb="FFFF0000"/>
        <color rgb="FF00B050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38">
    <cfRule type="colorScale" priority="1">
      <colorScale>
        <cfvo type="num" val="0"/>
        <cfvo type="num" val="0"/>
        <color rgb="FFFF0000"/>
        <color rgb="FF00B050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Phase 1</vt:lpstr>
      <vt:lpstr>Phase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2012-10-27T22:58:11Z</dcterms:modified>
</cp:coreProperties>
</file>